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05" yWindow="-180" windowWidth="25035" windowHeight="10845"/>
  </bookViews>
  <sheets>
    <sheet name="Q20" sheetId="2" r:id="rId1"/>
  </sheets>
  <calcPr calcId="145621"/>
</workbook>
</file>

<file path=xl/calcChain.xml><?xml version="1.0" encoding="utf-8"?>
<calcChain xmlns="http://schemas.openxmlformats.org/spreadsheetml/2006/main">
  <c r="D33" i="2" l="1"/>
  <c r="E33" i="2"/>
  <c r="F33" i="2"/>
  <c r="G33" i="2"/>
  <c r="H33" i="2"/>
  <c r="I33" i="2"/>
  <c r="D34" i="2"/>
  <c r="E34" i="2"/>
  <c r="F34" i="2"/>
  <c r="G34" i="2"/>
  <c r="H34" i="2"/>
  <c r="I34" i="2"/>
  <c r="D35" i="2"/>
  <c r="E35" i="2"/>
  <c r="F35" i="2"/>
  <c r="G35" i="2"/>
  <c r="H35" i="2"/>
  <c r="I35" i="2"/>
  <c r="D36" i="2"/>
  <c r="E36" i="2"/>
  <c r="F36" i="2"/>
  <c r="G36" i="2"/>
  <c r="H36" i="2"/>
  <c r="I36" i="2"/>
  <c r="D37" i="2"/>
  <c r="E37" i="2"/>
  <c r="F37" i="2"/>
  <c r="G37" i="2"/>
  <c r="H37" i="2"/>
  <c r="I37" i="2"/>
  <c r="D38" i="2"/>
  <c r="E38" i="2"/>
  <c r="F38" i="2"/>
  <c r="G38" i="2"/>
  <c r="H38" i="2"/>
  <c r="I38" i="2"/>
  <c r="D39" i="2"/>
  <c r="E39" i="2"/>
  <c r="F39" i="2"/>
  <c r="G39" i="2"/>
  <c r="H39" i="2"/>
  <c r="I39" i="2"/>
  <c r="D40" i="2"/>
  <c r="E40" i="2"/>
  <c r="F40" i="2"/>
  <c r="G40" i="2"/>
  <c r="H40" i="2"/>
  <c r="I40" i="2"/>
  <c r="D41" i="2"/>
  <c r="E41" i="2"/>
  <c r="F41" i="2"/>
  <c r="G41" i="2"/>
  <c r="H41" i="2"/>
  <c r="I41" i="2"/>
  <c r="D42" i="2"/>
  <c r="E42" i="2"/>
  <c r="F42" i="2"/>
  <c r="G42" i="2"/>
  <c r="H42" i="2"/>
  <c r="I42" i="2"/>
  <c r="E32" i="2"/>
  <c r="F32" i="2"/>
  <c r="G32" i="2"/>
  <c r="H32" i="2"/>
  <c r="I32" i="2"/>
  <c r="D32" i="2"/>
  <c r="C43" i="2"/>
  <c r="C21" i="2"/>
  <c r="C20" i="2"/>
  <c r="C19" i="2"/>
  <c r="C18" i="2"/>
  <c r="C17" i="2"/>
  <c r="C16" i="2"/>
  <c r="C15" i="2"/>
  <c r="C14" i="2"/>
  <c r="C13" i="2"/>
  <c r="C12" i="2"/>
  <c r="C11" i="2"/>
  <c r="R66" i="2" l="1"/>
  <c r="S66" i="2"/>
  <c r="S71" i="2"/>
  <c r="S68" i="2"/>
  <c r="R68" i="2"/>
  <c r="S72" i="2"/>
  <c r="R72" i="2"/>
  <c r="S76" i="2"/>
  <c r="R76" i="2"/>
  <c r="Q66" i="2"/>
  <c r="R71" i="2"/>
  <c r="C55" i="2"/>
  <c r="C57" i="2"/>
  <c r="AD72" i="2" l="1"/>
  <c r="X68" i="2"/>
  <c r="AA68" i="2"/>
  <c r="Y68" i="2"/>
  <c r="Z68" i="2"/>
  <c r="AD73" i="2"/>
  <c r="M67" i="2"/>
  <c r="L67" i="2"/>
  <c r="N67" i="2"/>
  <c r="O67" i="2"/>
  <c r="Z74" i="2"/>
  <c r="Y74" i="2"/>
  <c r="AA74" i="2"/>
  <c r="X74" i="2"/>
  <c r="U75" i="2"/>
  <c r="T75" i="2"/>
  <c r="V75" i="2"/>
  <c r="W75" i="2"/>
  <c r="C54" i="2"/>
  <c r="C53" i="2"/>
  <c r="T72" i="2"/>
  <c r="W72" i="2"/>
  <c r="U72" i="2"/>
  <c r="V72" i="2"/>
  <c r="AD68" i="2"/>
  <c r="N66" i="2"/>
  <c r="M66" i="2"/>
  <c r="O66" i="2"/>
  <c r="L66" i="2"/>
  <c r="E43" i="2"/>
  <c r="Z66" i="2"/>
  <c r="Y66" i="2"/>
  <c r="AA66" i="2"/>
  <c r="H43" i="2"/>
  <c r="X66" i="2"/>
  <c r="C56" i="2"/>
  <c r="Q75" i="2"/>
  <c r="P75" i="2"/>
  <c r="R75" i="2"/>
  <c r="S75" i="2"/>
  <c r="AC73" i="2"/>
  <c r="W73" i="2"/>
  <c r="V73" i="2"/>
  <c r="T73" i="2"/>
  <c r="U73" i="2"/>
  <c r="AC67" i="2"/>
  <c r="AD67" i="2"/>
  <c r="AD74" i="2"/>
  <c r="AC74" i="2"/>
  <c r="N70" i="2"/>
  <c r="M70" i="2"/>
  <c r="O70" i="2"/>
  <c r="L70" i="2"/>
  <c r="Z70" i="2"/>
  <c r="Y70" i="2"/>
  <c r="AA70" i="2"/>
  <c r="X70" i="2"/>
  <c r="W69" i="2"/>
  <c r="V69" i="2"/>
  <c r="T69" i="2"/>
  <c r="U69" i="2"/>
  <c r="Q76" i="2"/>
  <c r="Q72" i="2"/>
  <c r="Q68" i="2"/>
  <c r="P66" i="2"/>
  <c r="X76" i="2"/>
  <c r="AA76" i="2"/>
  <c r="Y76" i="2"/>
  <c r="Z76" i="2"/>
  <c r="T68" i="2"/>
  <c r="W68" i="2"/>
  <c r="U68" i="2"/>
  <c r="V68" i="2"/>
  <c r="AD66" i="2"/>
  <c r="AC66" i="2"/>
  <c r="AB66" i="2"/>
  <c r="I43" i="2"/>
  <c r="M71" i="2"/>
  <c r="L71" i="2"/>
  <c r="N71" i="2"/>
  <c r="O71" i="2"/>
  <c r="Y71" i="2"/>
  <c r="X71" i="2"/>
  <c r="Z71" i="2"/>
  <c r="AA71" i="2"/>
  <c r="S73" i="2"/>
  <c r="R73" i="2"/>
  <c r="P73" i="2"/>
  <c r="Q73" i="2"/>
  <c r="U67" i="2"/>
  <c r="T67" i="2"/>
  <c r="V67" i="2"/>
  <c r="W67" i="2"/>
  <c r="R74" i="2"/>
  <c r="Q74" i="2"/>
  <c r="S74" i="2"/>
  <c r="P74" i="2"/>
  <c r="V74" i="2"/>
  <c r="U74" i="2"/>
  <c r="W74" i="2"/>
  <c r="T74" i="2"/>
  <c r="AD70" i="2"/>
  <c r="AC70" i="2"/>
  <c r="M75" i="2"/>
  <c r="L75" i="2"/>
  <c r="N75" i="2"/>
  <c r="O75" i="2"/>
  <c r="Y75" i="2"/>
  <c r="X75" i="2"/>
  <c r="Z75" i="2"/>
  <c r="AA75" i="2"/>
  <c r="P71" i="2"/>
  <c r="AB76" i="2"/>
  <c r="AC76" i="2"/>
  <c r="AD76" i="2"/>
  <c r="L72" i="2"/>
  <c r="O72" i="2"/>
  <c r="M72" i="2"/>
  <c r="N72" i="2"/>
  <c r="X72" i="2"/>
  <c r="AA72" i="2"/>
  <c r="Y72" i="2"/>
  <c r="Z72" i="2"/>
  <c r="V66" i="2"/>
  <c r="U66" i="2"/>
  <c r="W66" i="2"/>
  <c r="T66" i="2"/>
  <c r="G43" i="2"/>
  <c r="AC71" i="2"/>
  <c r="AB71" i="2"/>
  <c r="AD71" i="2"/>
  <c r="S69" i="2"/>
  <c r="R69" i="2"/>
  <c r="P69" i="2"/>
  <c r="Q69" i="2"/>
  <c r="O73" i="2"/>
  <c r="N73" i="2"/>
  <c r="L73" i="2"/>
  <c r="M73" i="2"/>
  <c r="AA73" i="2"/>
  <c r="Z73" i="2"/>
  <c r="X73" i="2"/>
  <c r="Y73" i="2"/>
  <c r="R70" i="2"/>
  <c r="Q70" i="2"/>
  <c r="S70" i="2"/>
  <c r="P70" i="2"/>
  <c r="V70" i="2"/>
  <c r="U70" i="2"/>
  <c r="W70" i="2"/>
  <c r="T70" i="2"/>
  <c r="AC75" i="2"/>
  <c r="AB75" i="2"/>
  <c r="AD75" i="2"/>
  <c r="O69" i="2"/>
  <c r="N69" i="2"/>
  <c r="L69" i="2"/>
  <c r="M69" i="2"/>
  <c r="AA69" i="2"/>
  <c r="Z69" i="2"/>
  <c r="X69" i="2"/>
  <c r="Y69" i="2"/>
  <c r="P76" i="2"/>
  <c r="P72" i="2"/>
  <c r="P68" i="2"/>
  <c r="Q71" i="2"/>
  <c r="L76" i="2"/>
  <c r="O76" i="2"/>
  <c r="M76" i="2"/>
  <c r="N76" i="2"/>
  <c r="AB67" i="2"/>
  <c r="AE72" i="2"/>
  <c r="T76" i="2"/>
  <c r="W76" i="2"/>
  <c r="U76" i="2"/>
  <c r="V76" i="2"/>
  <c r="L68" i="2"/>
  <c r="O68" i="2"/>
  <c r="M68" i="2"/>
  <c r="N68" i="2"/>
  <c r="U71" i="2"/>
  <c r="T71" i="2"/>
  <c r="V71" i="2"/>
  <c r="W71" i="2"/>
  <c r="Q67" i="2"/>
  <c r="P67" i="2"/>
  <c r="R67" i="2"/>
  <c r="S67" i="2"/>
  <c r="Y67" i="2"/>
  <c r="X67" i="2"/>
  <c r="Z67" i="2"/>
  <c r="AA67" i="2"/>
  <c r="N74" i="2"/>
  <c r="M74" i="2"/>
  <c r="O74" i="2"/>
  <c r="L74" i="2"/>
  <c r="AD69" i="2"/>
  <c r="AB69" i="2"/>
  <c r="AC69" i="2"/>
  <c r="F43" i="2"/>
  <c r="S77" i="2" l="1"/>
  <c r="Q77" i="2"/>
  <c r="R77" i="2"/>
  <c r="AE69" i="2"/>
  <c r="T77" i="2"/>
  <c r="H68" i="2"/>
  <c r="K68" i="2"/>
  <c r="I68" i="2"/>
  <c r="J68" i="2"/>
  <c r="F68" i="2" s="1"/>
  <c r="AE76" i="2"/>
  <c r="AD77" i="2"/>
  <c r="AE74" i="2"/>
  <c r="N77" i="2"/>
  <c r="AB68" i="2"/>
  <c r="AB73" i="2"/>
  <c r="AB72" i="2"/>
  <c r="W77" i="2"/>
  <c r="K69" i="2"/>
  <c r="J69" i="2"/>
  <c r="F69" i="2" s="1"/>
  <c r="H69" i="2"/>
  <c r="D69" i="2" s="1"/>
  <c r="I69" i="2"/>
  <c r="E69" i="2" s="1"/>
  <c r="P77" i="2"/>
  <c r="AA77" i="2"/>
  <c r="L77" i="2"/>
  <c r="H76" i="2"/>
  <c r="D76" i="2" s="1"/>
  <c r="K76" i="2"/>
  <c r="I76" i="2"/>
  <c r="E76" i="2" s="1"/>
  <c r="J76" i="2"/>
  <c r="F76" i="2" s="1"/>
  <c r="J70" i="2"/>
  <c r="F70" i="2" s="1"/>
  <c r="I70" i="2"/>
  <c r="E70" i="2" s="1"/>
  <c r="K70" i="2"/>
  <c r="H70" i="2"/>
  <c r="H72" i="2"/>
  <c r="K72" i="2"/>
  <c r="G72" i="2" s="1"/>
  <c r="I72" i="2"/>
  <c r="J72" i="2"/>
  <c r="F72" i="2" s="1"/>
  <c r="C58" i="2"/>
  <c r="I67" i="2"/>
  <c r="E67" i="2" s="1"/>
  <c r="H67" i="2"/>
  <c r="D67" i="2" s="1"/>
  <c r="J67" i="2"/>
  <c r="F67" i="2" s="1"/>
  <c r="K67" i="2"/>
  <c r="U77" i="2"/>
  <c r="AB70" i="2"/>
  <c r="AE66" i="2"/>
  <c r="I75" i="2"/>
  <c r="E75" i="2" s="1"/>
  <c r="H75" i="2"/>
  <c r="D75" i="2" s="1"/>
  <c r="J75" i="2"/>
  <c r="F75" i="2" s="1"/>
  <c r="K75" i="2"/>
  <c r="I71" i="2"/>
  <c r="E71" i="2" s="1"/>
  <c r="H71" i="2"/>
  <c r="D71" i="2" s="1"/>
  <c r="J71" i="2"/>
  <c r="F71" i="2" s="1"/>
  <c r="K71" i="2"/>
  <c r="Y77" i="2"/>
  <c r="O77" i="2"/>
  <c r="AC68" i="2"/>
  <c r="AE73" i="2"/>
  <c r="AC72" i="2"/>
  <c r="AE75" i="2"/>
  <c r="J74" i="2"/>
  <c r="F74" i="2" s="1"/>
  <c r="I74" i="2"/>
  <c r="E74" i="2" s="1"/>
  <c r="K74" i="2"/>
  <c r="H74" i="2"/>
  <c r="AE71" i="2"/>
  <c r="V77" i="2"/>
  <c r="AE70" i="2"/>
  <c r="K73" i="2"/>
  <c r="J73" i="2"/>
  <c r="F73" i="2" s="1"/>
  <c r="H73" i="2"/>
  <c r="I73" i="2"/>
  <c r="E73" i="2" s="1"/>
  <c r="AB74" i="2"/>
  <c r="AE67" i="2"/>
  <c r="X77" i="2"/>
  <c r="Z77" i="2"/>
  <c r="M77" i="2"/>
  <c r="AE68" i="2"/>
  <c r="K66" i="2"/>
  <c r="D43" i="2"/>
  <c r="J66" i="2"/>
  <c r="H66" i="2"/>
  <c r="I66" i="2"/>
  <c r="D73" i="2" l="1"/>
  <c r="AB77" i="2"/>
  <c r="G74" i="2"/>
  <c r="C74" i="2" s="1"/>
  <c r="AC77" i="2"/>
  <c r="G67" i="2"/>
  <c r="D72" i="2"/>
  <c r="G69" i="2"/>
  <c r="C69" i="2" s="1"/>
  <c r="G73" i="2"/>
  <c r="D74" i="2"/>
  <c r="G76" i="2"/>
  <c r="C76" i="2" s="1"/>
  <c r="G68" i="2"/>
  <c r="E66" i="2"/>
  <c r="I77" i="2"/>
  <c r="K77" i="2"/>
  <c r="G66" i="2"/>
  <c r="D68" i="2"/>
  <c r="H77" i="2"/>
  <c r="D66" i="2"/>
  <c r="C73" i="2"/>
  <c r="G71" i="2"/>
  <c r="C71" i="2" s="1"/>
  <c r="G75" i="2"/>
  <c r="C75" i="2" s="1"/>
  <c r="AE77" i="2"/>
  <c r="D70" i="2"/>
  <c r="J77" i="2"/>
  <c r="F66" i="2"/>
  <c r="F77" i="2" s="1"/>
  <c r="C67" i="2"/>
  <c r="E72" i="2"/>
  <c r="G70" i="2"/>
  <c r="E68" i="2"/>
  <c r="C72" i="2" l="1"/>
  <c r="C68" i="2"/>
  <c r="C70" i="2"/>
  <c r="D77" i="2"/>
  <c r="C66" i="2"/>
  <c r="E77" i="2"/>
  <c r="G77" i="2"/>
  <c r="C77" i="2" l="1"/>
</calcChain>
</file>

<file path=xl/sharedStrings.xml><?xml version="1.0" encoding="utf-8"?>
<sst xmlns="http://schemas.openxmlformats.org/spreadsheetml/2006/main" count="144" uniqueCount="60">
  <si>
    <t>Total</t>
  </si>
  <si>
    <t>Fuel</t>
  </si>
  <si>
    <t>Power</t>
  </si>
  <si>
    <t>Customer</t>
  </si>
  <si>
    <t>Common</t>
  </si>
  <si>
    <t xml:space="preserve">Description </t>
  </si>
  <si>
    <t>Amount</t>
  </si>
  <si>
    <t>Supply</t>
  </si>
  <si>
    <t>Production</t>
  </si>
  <si>
    <t>Transmission</t>
  </si>
  <si>
    <t>Distribution</t>
  </si>
  <si>
    <t>Services</t>
  </si>
  <si>
    <t>Overhead</t>
  </si>
  <si>
    <t>($)</t>
  </si>
  <si>
    <t>SUPPORT GROUP OM&amp;A EXPENSE</t>
  </si>
  <si>
    <t>President / Board</t>
  </si>
  <si>
    <t>Corporate &amp; Financial Services</t>
  </si>
  <si>
    <t>Corporate &amp; Financial Services - Insurance Premiums &amp; Insurable Losses</t>
  </si>
  <si>
    <t>Resource Planning</t>
  </si>
  <si>
    <t>Planning, Environment &amp; Regulatory Affairs - Clean Coal Project</t>
  </si>
  <si>
    <t xml:space="preserve">General Council / Land </t>
  </si>
  <si>
    <t>Safety</t>
  </si>
  <si>
    <t>Corporate Information &amp; Technology</t>
  </si>
  <si>
    <t>Human Resources</t>
  </si>
  <si>
    <t>Commercial &amp; Industrial Operations</t>
  </si>
  <si>
    <t>Procurement &amp; Supply Chain</t>
  </si>
  <si>
    <t>SUBTOTAL SUPPORT GROUP OM&amp;A EXPENSE</t>
  </si>
  <si>
    <t>Amounts</t>
  </si>
  <si>
    <t>Being</t>
  </si>
  <si>
    <t>Calculated</t>
  </si>
  <si>
    <t>($) for 2018F Test</t>
  </si>
  <si>
    <t>Fuel Supply</t>
  </si>
  <si>
    <t xml:space="preserve">Power Production </t>
  </si>
  <si>
    <t>Customer Service</t>
  </si>
  <si>
    <t>Generation</t>
  </si>
  <si>
    <t>G</t>
  </si>
  <si>
    <t>T</t>
  </si>
  <si>
    <t>D</t>
  </si>
  <si>
    <t>CS</t>
  </si>
  <si>
    <t>Fuel Supply ($)</t>
  </si>
  <si>
    <t>Power Production ($)</t>
  </si>
  <si>
    <t>Transmission ($)</t>
  </si>
  <si>
    <t>Distribution ($)</t>
  </si>
  <si>
    <t>Customer Services ($)</t>
  </si>
  <si>
    <t>Common Overhead ($)</t>
  </si>
  <si>
    <t>Total  ($)</t>
  </si>
  <si>
    <t xml:space="preserve">SaskPower </t>
  </si>
  <si>
    <t>2018 Fiscal Test - Prorated</t>
  </si>
  <si>
    <t>Operational Functionalization of Support Group Operating &amp; Administration Expense</t>
  </si>
  <si>
    <t>2015Base - Allocation Factors</t>
  </si>
  <si>
    <t>Functionalization Factors - 2018Fiscal Test</t>
  </si>
  <si>
    <t>2.00 - Fuel Expense SaskPower Units</t>
  </si>
  <si>
    <t>2.04 - Power Plant Operations</t>
  </si>
  <si>
    <t>2.14 - Total T&amp;D Expense &amp; 2.34 - Planning Support</t>
  </si>
  <si>
    <t>2.24 - Total T&amp;D Expense &amp; (2.34 - Customer Services &amp; 2.34 - Metering Services)</t>
  </si>
  <si>
    <t>2.04 - Demand Side Management &amp; 2.34 - Total Customer Services Expense</t>
  </si>
  <si>
    <t>Total OM&amp;A Expense % from 2.04, 2.14, 2.24 &amp; 2.34</t>
  </si>
  <si>
    <t>Schedule</t>
  </si>
  <si>
    <t>Reference</t>
  </si>
  <si>
    <t>Functionalization of Financial Account Details - Support Group Expenses (Matches Schedule 1.4)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</si>
</sst>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_(&quot;$&quot;* #,##0.0_);_(&quot;$&quot;* \(#,##0.0\);_(&quot;$&quot;* &quot;-&quot;??_);_(@_)"/>
    <numFmt numFmtId="168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9">
    <xf numFmtId="0" fontId="0" fillId="0" borderId="0" xfId="0"/>
    <xf numFmtId="37" fontId="2" fillId="0" borderId="0" xfId="0" applyNumberFormat="1" applyFont="1" applyAlignment="1" applyProtection="1">
      <alignment horizontal="left"/>
    </xf>
    <xf numFmtId="0" fontId="4" fillId="0" borderId="0" xfId="0" applyFont="1"/>
    <xf numFmtId="37" fontId="5" fillId="2" borderId="4" xfId="0" applyNumberFormat="1" applyFont="1" applyFill="1" applyBorder="1" applyProtection="1"/>
    <xf numFmtId="37" fontId="5" fillId="2" borderId="5" xfId="0" applyNumberFormat="1" applyFont="1" applyFill="1" applyBorder="1" applyProtection="1"/>
    <xf numFmtId="37" fontId="5" fillId="2" borderId="6" xfId="0" applyNumberFormat="1" applyFont="1" applyFill="1" applyBorder="1" applyProtection="1"/>
    <xf numFmtId="37" fontId="5" fillId="2" borderId="7" xfId="0" applyNumberFormat="1" applyFont="1" applyFill="1" applyBorder="1" applyProtection="1"/>
    <xf numFmtId="0" fontId="5" fillId="2" borderId="8" xfId="0" applyFont="1" applyFill="1" applyBorder="1"/>
    <xf numFmtId="37" fontId="5" fillId="2" borderId="9" xfId="0" applyNumberFormat="1" applyFont="1" applyFill="1" applyBorder="1" applyProtection="1"/>
    <xf numFmtId="1" fontId="6" fillId="2" borderId="9" xfId="0" applyNumberFormat="1" applyFont="1" applyFill="1" applyBorder="1" applyAlignment="1" applyProtection="1">
      <alignment horizontal="center"/>
      <protection locked="0"/>
    </xf>
    <xf numFmtId="37" fontId="5" fillId="2" borderId="8" xfId="0" applyNumberFormat="1" applyFont="1" applyFill="1" applyBorder="1" applyAlignment="1" applyProtection="1">
      <alignment horizontal="centerContinuous"/>
    </xf>
    <xf numFmtId="37" fontId="5" fillId="2" borderId="10" xfId="0" applyNumberFormat="1" applyFont="1" applyFill="1" applyBorder="1" applyAlignment="1" applyProtection="1">
      <alignment horizontal="centerContinuous"/>
    </xf>
    <xf numFmtId="37" fontId="5" fillId="2" borderId="11" xfId="0" applyNumberFormat="1" applyFont="1" applyFill="1" applyBorder="1" applyProtection="1"/>
    <xf numFmtId="37" fontId="5" fillId="2" borderId="8" xfId="0" applyNumberFormat="1" applyFont="1" applyFill="1" applyBorder="1" applyAlignment="1" applyProtection="1">
      <alignment horizontal="left"/>
    </xf>
    <xf numFmtId="37" fontId="5" fillId="2" borderId="9" xfId="0" applyNumberFormat="1" applyFont="1" applyFill="1" applyBorder="1" applyAlignment="1" applyProtection="1">
      <alignment horizontal="center"/>
    </xf>
    <xf numFmtId="37" fontId="5" fillId="2" borderId="8" xfId="0" applyNumberFormat="1" applyFont="1" applyFill="1" applyBorder="1" applyAlignment="1" applyProtection="1">
      <alignment horizontal="center"/>
    </xf>
    <xf numFmtId="37" fontId="5" fillId="2" borderId="11" xfId="0" applyNumberFormat="1" applyFont="1" applyFill="1" applyBorder="1" applyAlignment="1" applyProtection="1">
      <alignment horizontal="center"/>
    </xf>
    <xf numFmtId="37" fontId="5" fillId="2" borderId="9" xfId="0" quotePrefix="1" applyNumberFormat="1" applyFont="1" applyFill="1" applyBorder="1" applyAlignment="1" applyProtection="1">
      <alignment horizontal="center"/>
    </xf>
    <xf numFmtId="37" fontId="4" fillId="2" borderId="13" xfId="0" applyNumberFormat="1" applyFont="1" applyFill="1" applyBorder="1" applyAlignment="1" applyProtection="1">
      <alignment horizontal="center"/>
    </xf>
    <xf numFmtId="1" fontId="6" fillId="2" borderId="13" xfId="0" applyNumberFormat="1" applyFont="1" applyFill="1" applyBorder="1" applyAlignment="1" applyProtection="1">
      <alignment horizontal="center"/>
      <protection locked="0"/>
    </xf>
    <xf numFmtId="37" fontId="5" fillId="2" borderId="13" xfId="0" applyNumberFormat="1" applyFont="1" applyFill="1" applyBorder="1" applyAlignment="1" applyProtection="1">
      <alignment horizontal="center"/>
    </xf>
    <xf numFmtId="37" fontId="5" fillId="2" borderId="14" xfId="0" applyNumberFormat="1" applyFont="1" applyFill="1" applyBorder="1" applyAlignment="1" applyProtection="1">
      <alignment horizontal="center"/>
    </xf>
    <xf numFmtId="37" fontId="5" fillId="2" borderId="15" xfId="0" applyNumberFormat="1" applyFont="1" applyFill="1" applyBorder="1" applyAlignment="1" applyProtection="1">
      <alignment horizontal="center"/>
    </xf>
    <xf numFmtId="0" fontId="5" fillId="2" borderId="14" xfId="0" applyFont="1" applyFill="1" applyBorder="1"/>
    <xf numFmtId="164" fontId="4" fillId="0" borderId="9" xfId="2" applyNumberFormat="1" applyFont="1" applyBorder="1"/>
    <xf numFmtId="164" fontId="4" fillId="0" borderId="9" xfId="2" applyNumberFormat="1" applyFont="1" applyBorder="1" applyProtection="1"/>
    <xf numFmtId="37" fontId="5" fillId="0" borderId="5" xfId="0" applyNumberFormat="1" applyFont="1" applyBorder="1" applyAlignment="1" applyProtection="1">
      <alignment horizontal="left"/>
    </xf>
    <xf numFmtId="0" fontId="4" fillId="0" borderId="5" xfId="0" applyFont="1" applyBorder="1"/>
    <xf numFmtId="37" fontId="5" fillId="0" borderId="5" xfId="0" quotePrefix="1" applyNumberFormat="1" applyFont="1" applyFill="1" applyBorder="1" applyAlignment="1" applyProtection="1">
      <alignment horizontal="right"/>
    </xf>
    <xf numFmtId="165" fontId="5" fillId="0" borderId="5" xfId="3" applyNumberFormat="1" applyFont="1" applyBorder="1"/>
    <xf numFmtId="164" fontId="4" fillId="0" borderId="9" xfId="2" applyNumberFormat="1" applyFont="1" applyFill="1" applyBorder="1" applyProtection="1">
      <protection locked="0"/>
    </xf>
    <xf numFmtId="37" fontId="4" fillId="0" borderId="8" xfId="0" applyNumberFormat="1" applyFont="1" applyBorder="1" applyAlignment="1" applyProtection="1">
      <alignment horizontal="left"/>
    </xf>
    <xf numFmtId="37" fontId="4" fillId="0" borderId="8" xfId="0" applyNumberFormat="1" applyFont="1" applyFill="1" applyBorder="1" applyAlignment="1" applyProtection="1">
      <alignment horizontal="left"/>
    </xf>
    <xf numFmtId="37" fontId="5" fillId="0" borderId="2" xfId="0" applyNumberFormat="1" applyFont="1" applyBorder="1" applyAlignment="1" applyProtection="1">
      <alignment horizontal="left"/>
    </xf>
    <xf numFmtId="37" fontId="5" fillId="2" borderId="16" xfId="0" applyNumberFormat="1" applyFont="1" applyFill="1" applyBorder="1" applyAlignment="1" applyProtection="1">
      <alignment horizontal="center"/>
    </xf>
    <xf numFmtId="37" fontId="4" fillId="2" borderId="15" xfId="0" applyNumberFormat="1" applyFont="1" applyFill="1" applyBorder="1" applyAlignment="1" applyProtection="1">
      <alignment horizontal="center"/>
    </xf>
    <xf numFmtId="37" fontId="5" fillId="2" borderId="17" xfId="0" applyNumberFormat="1" applyFont="1" applyFill="1" applyBorder="1" applyAlignment="1" applyProtection="1">
      <alignment horizontal="center"/>
    </xf>
    <xf numFmtId="164" fontId="5" fillId="0" borderId="23" xfId="2" applyNumberFormat="1" applyFont="1" applyBorder="1" applyProtection="1"/>
    <xf numFmtId="164" fontId="5" fillId="0" borderId="24" xfId="2" applyNumberFormat="1" applyFont="1" applyBorder="1" applyProtection="1"/>
    <xf numFmtId="37" fontId="5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Fill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left" indent="2"/>
    </xf>
    <xf numFmtId="0" fontId="8" fillId="0" borderId="0" xfId="0" applyFont="1"/>
    <xf numFmtId="164" fontId="8" fillId="0" borderId="0" xfId="0" applyNumberFormat="1" applyFont="1"/>
    <xf numFmtId="166" fontId="8" fillId="0" borderId="0" xfId="0" applyNumberFormat="1" applyFont="1"/>
    <xf numFmtId="0" fontId="8" fillId="0" borderId="0" xfId="0" applyFont="1" applyFill="1" applyBorder="1"/>
    <xf numFmtId="37" fontId="5" fillId="2" borderId="4" xfId="0" applyNumberFormat="1" applyFont="1" applyFill="1" applyBorder="1" applyAlignment="1" applyProtection="1">
      <alignment horizontal="center"/>
    </xf>
    <xf numFmtId="37" fontId="5" fillId="2" borderId="3" xfId="0" applyNumberFormat="1" applyFont="1" applyFill="1" applyBorder="1" applyAlignment="1" applyProtection="1">
      <alignment horizontal="center"/>
    </xf>
    <xf numFmtId="37" fontId="5" fillId="2" borderId="7" xfId="0" applyNumberFormat="1" applyFont="1" applyFill="1" applyBorder="1" applyAlignment="1" applyProtection="1">
      <alignment horizontal="center"/>
    </xf>
    <xf numFmtId="37" fontId="4" fillId="2" borderId="12" xfId="0" applyNumberFormat="1" applyFont="1" applyFill="1" applyBorder="1" applyAlignment="1" applyProtection="1">
      <alignment horizontal="center"/>
    </xf>
    <xf numFmtId="0" fontId="8" fillId="0" borderId="0" xfId="0" applyFont="1" applyBorder="1"/>
    <xf numFmtId="37" fontId="4" fillId="0" borderId="17" xfId="0" applyNumberFormat="1" applyFont="1" applyBorder="1" applyAlignment="1" applyProtection="1">
      <alignment horizontal="left" indent="2"/>
    </xf>
    <xf numFmtId="37" fontId="4" fillId="0" borderId="21" xfId="0" applyNumberFormat="1" applyFont="1" applyBorder="1" applyAlignment="1" applyProtection="1">
      <alignment horizontal="left" indent="2"/>
    </xf>
    <xf numFmtId="37" fontId="5" fillId="2" borderId="19" xfId="0" applyNumberFormat="1" applyFont="1" applyFill="1" applyBorder="1" applyProtection="1"/>
    <xf numFmtId="37" fontId="5" fillId="2" borderId="17" xfId="0" applyNumberFormat="1" applyFont="1" applyFill="1" applyBorder="1" applyProtection="1"/>
    <xf numFmtId="37" fontId="4" fillId="2" borderId="21" xfId="0" applyNumberFormat="1" applyFont="1" applyFill="1" applyBorder="1" applyProtection="1"/>
    <xf numFmtId="37" fontId="4" fillId="2" borderId="21" xfId="0" applyNumberFormat="1" applyFont="1" applyFill="1" applyBorder="1" applyAlignment="1" applyProtection="1">
      <alignment horizontal="center"/>
    </xf>
    <xf numFmtId="0" fontId="8" fillId="0" borderId="0" xfId="0" applyFont="1" applyFill="1"/>
    <xf numFmtId="37" fontId="4" fillId="0" borderId="0" xfId="0" quotePrefix="1" applyNumberFormat="1" applyFont="1" applyFill="1" applyBorder="1" applyAlignment="1" applyProtection="1">
      <alignment horizontal="left" indent="2"/>
    </xf>
    <xf numFmtId="37" fontId="5" fillId="0" borderId="0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/>
    <xf numFmtId="0" fontId="5" fillId="2" borderId="5" xfId="0" applyFont="1" applyFill="1" applyBorder="1"/>
    <xf numFmtId="164" fontId="5" fillId="0" borderId="1" xfId="2" applyNumberFormat="1" applyFont="1" applyBorder="1" applyProtection="1"/>
    <xf numFmtId="0" fontId="10" fillId="0" borderId="2" xfId="0" applyFont="1" applyFill="1" applyBorder="1" applyAlignment="1">
      <alignment horizontal="center"/>
    </xf>
    <xf numFmtId="0" fontId="9" fillId="0" borderId="0" xfId="0" applyFont="1"/>
    <xf numFmtId="167" fontId="8" fillId="0" borderId="0" xfId="0" applyNumberFormat="1" applyFont="1" applyFill="1" applyBorder="1"/>
    <xf numFmtId="167" fontId="4" fillId="0" borderId="17" xfId="2" applyNumberFormat="1" applyFont="1" applyBorder="1" applyProtection="1">
      <protection locked="0"/>
    </xf>
    <xf numFmtId="167" fontId="4" fillId="0" borderId="0" xfId="2" applyNumberFormat="1" applyFont="1" applyBorder="1" applyProtection="1">
      <protection locked="0"/>
    </xf>
    <xf numFmtId="37" fontId="5" fillId="0" borderId="28" xfId="0" applyNumberFormat="1" applyFont="1" applyFill="1" applyBorder="1" applyAlignment="1" applyProtection="1">
      <alignment horizontal="center"/>
    </xf>
    <xf numFmtId="0" fontId="10" fillId="0" borderId="29" xfId="0" applyFont="1" applyFill="1" applyBorder="1" applyAlignment="1">
      <alignment horizontal="center"/>
    </xf>
    <xf numFmtId="167" fontId="4" fillId="0" borderId="30" xfId="2" applyNumberFormat="1" applyFont="1" applyBorder="1" applyProtection="1">
      <protection locked="0"/>
    </xf>
    <xf numFmtId="167" fontId="4" fillId="0" borderId="31" xfId="2" applyNumberFormat="1" applyFont="1" applyBorder="1" applyProtection="1">
      <protection locked="0"/>
    </xf>
    <xf numFmtId="167" fontId="5" fillId="0" borderId="32" xfId="2" applyNumberFormat="1" applyFont="1" applyBorder="1" applyProtection="1"/>
    <xf numFmtId="167" fontId="5" fillId="0" borderId="33" xfId="2" applyNumberFormat="1" applyFont="1" applyBorder="1" applyProtection="1"/>
    <xf numFmtId="167" fontId="5" fillId="0" borderId="34" xfId="2" applyNumberFormat="1" applyFont="1" applyBorder="1" applyProtection="1"/>
    <xf numFmtId="167" fontId="4" fillId="0" borderId="35" xfId="2" applyNumberFormat="1" applyFont="1" applyBorder="1" applyProtection="1">
      <protection locked="0"/>
    </xf>
    <xf numFmtId="0" fontId="4" fillId="0" borderId="0" xfId="0" applyFont="1" applyFill="1" applyBorder="1"/>
    <xf numFmtId="0" fontId="3" fillId="0" borderId="0" xfId="0" applyFont="1"/>
    <xf numFmtId="165" fontId="8" fillId="0" borderId="5" xfId="3" applyNumberFormat="1" applyFont="1" applyBorder="1"/>
    <xf numFmtId="165" fontId="8" fillId="0" borderId="8" xfId="3" applyNumberFormat="1" applyFont="1" applyBorder="1"/>
    <xf numFmtId="165" fontId="8" fillId="0" borderId="14" xfId="3" applyNumberFormat="1" applyFont="1" applyBorder="1"/>
    <xf numFmtId="167" fontId="4" fillId="0" borderId="37" xfId="2" applyNumberFormat="1" applyFont="1" applyFill="1" applyBorder="1" applyProtection="1">
      <protection locked="0"/>
    </xf>
    <xf numFmtId="167" fontId="5" fillId="0" borderId="38" xfId="2" applyNumberFormat="1" applyFont="1" applyBorder="1" applyProtection="1"/>
    <xf numFmtId="168" fontId="6" fillId="0" borderId="39" xfId="0" applyNumberFormat="1" applyFont="1" applyFill="1" applyBorder="1" applyAlignment="1" applyProtection="1">
      <alignment horizontal="center"/>
      <protection locked="0"/>
    </xf>
    <xf numFmtId="164" fontId="10" fillId="0" borderId="36" xfId="0" applyNumberFormat="1" applyFont="1" applyBorder="1" applyAlignment="1">
      <alignment horizontal="center"/>
    </xf>
    <xf numFmtId="165" fontId="8" fillId="0" borderId="0" xfId="3" applyNumberFormat="1" applyFont="1"/>
    <xf numFmtId="165" fontId="4" fillId="0" borderId="8" xfId="3" applyNumberFormat="1" applyFont="1" applyFill="1" applyBorder="1" applyProtection="1">
      <protection locked="0"/>
    </xf>
    <xf numFmtId="165" fontId="4" fillId="0" borderId="8" xfId="3" applyNumberFormat="1" applyFont="1" applyBorder="1" applyProtection="1"/>
    <xf numFmtId="37" fontId="5" fillId="0" borderId="29" xfId="0" quotePrefix="1" applyNumberFormat="1" applyFont="1" applyBorder="1" applyAlignment="1" applyProtection="1">
      <alignment horizontal="left"/>
    </xf>
    <xf numFmtId="37" fontId="4" fillId="0" borderId="35" xfId="0" applyNumberFormat="1" applyFont="1" applyBorder="1" applyAlignment="1" applyProtection="1">
      <alignment horizontal="left" indent="2"/>
    </xf>
    <xf numFmtId="37" fontId="4" fillId="0" borderId="35" xfId="0" quotePrefix="1" applyNumberFormat="1" applyFont="1" applyBorder="1" applyAlignment="1" applyProtection="1">
      <alignment horizontal="left" indent="2"/>
    </xf>
    <xf numFmtId="37" fontId="4" fillId="0" borderId="35" xfId="0" quotePrefix="1" applyNumberFormat="1" applyFont="1" applyFill="1" applyBorder="1" applyAlignment="1" applyProtection="1">
      <alignment horizontal="left" indent="2"/>
    </xf>
    <xf numFmtId="37" fontId="5" fillId="0" borderId="29" xfId="0" applyNumberFormat="1" applyFont="1" applyBorder="1" applyAlignment="1" applyProtection="1">
      <alignment horizontal="left"/>
    </xf>
    <xf numFmtId="165" fontId="4" fillId="0" borderId="8" xfId="3" applyNumberFormat="1" applyFont="1" applyFill="1" applyBorder="1"/>
    <xf numFmtId="0" fontId="5" fillId="0" borderId="0" xfId="0" applyFont="1" applyFill="1" applyBorder="1"/>
    <xf numFmtId="37" fontId="5" fillId="0" borderId="0" xfId="0" quotePrefix="1" applyNumberFormat="1" applyFont="1" applyFill="1" applyBorder="1" applyAlignment="1" applyProtection="1">
      <alignment horizontal="right"/>
    </xf>
    <xf numFmtId="165" fontId="5" fillId="0" borderId="0" xfId="3" applyNumberFormat="1" applyFont="1" applyFill="1" applyBorder="1"/>
    <xf numFmtId="165" fontId="4" fillId="0" borderId="0" xfId="3" applyNumberFormat="1" applyFont="1" applyFill="1" applyBorder="1" applyProtection="1"/>
    <xf numFmtId="165" fontId="4" fillId="0" borderId="0" xfId="3" applyNumberFormat="1" applyFont="1" applyFill="1" applyBorder="1" applyProtection="1">
      <protection locked="0"/>
    </xf>
    <xf numFmtId="9" fontId="5" fillId="0" borderId="0" xfId="3" applyFont="1" applyFill="1" applyBorder="1" applyProtection="1"/>
    <xf numFmtId="166" fontId="8" fillId="0" borderId="0" xfId="1" applyNumberFormat="1" applyFont="1" applyFill="1" applyBorder="1"/>
    <xf numFmtId="0" fontId="8" fillId="0" borderId="40" xfId="0" applyFont="1" applyBorder="1"/>
    <xf numFmtId="166" fontId="8" fillId="0" borderId="40" xfId="1" applyNumberFormat="1" applyFont="1" applyFill="1" applyBorder="1"/>
    <xf numFmtId="166" fontId="8" fillId="0" borderId="20" xfId="1" applyNumberFormat="1" applyFont="1" applyFill="1" applyBorder="1"/>
    <xf numFmtId="166" fontId="8" fillId="0" borderId="18" xfId="1" applyNumberFormat="1" applyFont="1" applyFill="1" applyBorder="1"/>
    <xf numFmtId="0" fontId="8" fillId="0" borderId="0" xfId="0" quotePrefix="1" applyFont="1" applyBorder="1"/>
    <xf numFmtId="0" fontId="8" fillId="0" borderId="41" xfId="0" applyFont="1" applyBorder="1"/>
    <xf numFmtId="166" fontId="8" fillId="0" borderId="41" xfId="1" applyNumberFormat="1" applyFont="1" applyFill="1" applyBorder="1"/>
    <xf numFmtId="166" fontId="8" fillId="0" borderId="22" xfId="1" applyNumberFormat="1" applyFont="1" applyFill="1" applyBorder="1"/>
    <xf numFmtId="0" fontId="8" fillId="0" borderId="19" xfId="0" applyFont="1" applyBorder="1" applyAlignment="1">
      <alignment horizontal="left" indent="1"/>
    </xf>
    <xf numFmtId="0" fontId="8" fillId="0" borderId="17" xfId="0" applyFont="1" applyBorder="1" applyAlignment="1">
      <alignment horizontal="left" indent="1"/>
    </xf>
    <xf numFmtId="0" fontId="8" fillId="0" borderId="17" xfId="0" quotePrefix="1" applyFont="1" applyBorder="1" applyAlignment="1">
      <alignment horizontal="left" indent="1"/>
    </xf>
    <xf numFmtId="0" fontId="8" fillId="0" borderId="21" xfId="0" applyFont="1" applyBorder="1" applyAlignment="1">
      <alignment horizontal="left" indent="1"/>
    </xf>
    <xf numFmtId="37" fontId="5" fillId="2" borderId="19" xfId="0" applyNumberFormat="1" applyFont="1" applyFill="1" applyBorder="1" applyAlignment="1" applyProtection="1">
      <alignment horizontal="center"/>
    </xf>
    <xf numFmtId="37" fontId="5" fillId="2" borderId="40" xfId="0" applyNumberFormat="1" applyFont="1" applyFill="1" applyBorder="1" applyAlignment="1" applyProtection="1">
      <alignment horizontal="center"/>
    </xf>
    <xf numFmtId="37" fontId="5" fillId="2" borderId="20" xfId="0" applyNumberFormat="1" applyFont="1" applyFill="1" applyBorder="1" applyAlignment="1" applyProtection="1">
      <alignment horizontal="center"/>
    </xf>
    <xf numFmtId="37" fontId="5" fillId="2" borderId="17" xfId="0" applyNumberFormat="1" applyFont="1" applyFill="1" applyBorder="1" applyAlignment="1" applyProtection="1">
      <alignment horizontal="center"/>
    </xf>
    <xf numFmtId="37" fontId="5" fillId="2" borderId="0" xfId="0" applyNumberFormat="1" applyFont="1" applyFill="1" applyBorder="1" applyAlignment="1" applyProtection="1">
      <alignment horizontal="center"/>
    </xf>
    <xf numFmtId="37" fontId="5" fillId="2" borderId="18" xfId="0" applyNumberFormat="1" applyFont="1" applyFill="1" applyBorder="1" applyAlignment="1" applyProtection="1">
      <alignment horizontal="center"/>
    </xf>
    <xf numFmtId="37" fontId="4" fillId="2" borderId="21" xfId="0" applyNumberFormat="1" applyFont="1" applyFill="1" applyBorder="1" applyAlignment="1" applyProtection="1">
      <alignment horizontal="center"/>
    </xf>
    <xf numFmtId="37" fontId="4" fillId="2" borderId="41" xfId="0" applyNumberFormat="1" applyFont="1" applyFill="1" applyBorder="1" applyAlignment="1" applyProtection="1">
      <alignment horizontal="center"/>
    </xf>
    <xf numFmtId="37" fontId="4" fillId="2" borderId="22" xfId="0" applyNumberFormat="1" applyFont="1" applyFill="1" applyBorder="1" applyAlignment="1" applyProtection="1">
      <alignment horizontal="center"/>
    </xf>
    <xf numFmtId="37" fontId="7" fillId="0" borderId="25" xfId="0" applyNumberFormat="1" applyFont="1" applyFill="1" applyBorder="1" applyAlignment="1" applyProtection="1">
      <alignment horizontal="center"/>
    </xf>
    <xf numFmtId="37" fontId="7" fillId="0" borderId="26" xfId="0" applyNumberFormat="1" applyFont="1" applyFill="1" applyBorder="1" applyAlignment="1" applyProtection="1">
      <alignment horizontal="center"/>
    </xf>
    <xf numFmtId="37" fontId="7" fillId="0" borderId="27" xfId="0" applyNumberFormat="1" applyFont="1" applyFill="1" applyBorder="1" applyAlignment="1" applyProtection="1">
      <alignment horizontal="center"/>
    </xf>
    <xf numFmtId="37" fontId="7" fillId="2" borderId="25" xfId="0" applyNumberFormat="1" applyFont="1" applyFill="1" applyBorder="1" applyAlignment="1" applyProtection="1">
      <alignment horizontal="center"/>
    </xf>
    <xf numFmtId="37" fontId="7" fillId="2" borderId="26" xfId="0" applyNumberFormat="1" applyFont="1" applyFill="1" applyBorder="1" applyAlignment="1" applyProtection="1">
      <alignment horizontal="center"/>
    </xf>
    <xf numFmtId="37" fontId="7" fillId="2" borderId="27" xfId="0" applyNumberFormat="1" applyFont="1" applyFill="1" applyBorder="1" applyAlignment="1" applyProtection="1">
      <alignment horizontal="center"/>
    </xf>
    <xf numFmtId="37" fontId="3" fillId="0" borderId="0" xfId="0" applyNumberFormat="1" applyFont="1" applyAlignment="1" applyProtection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F90"/>
  <sheetViews>
    <sheetView tabSelected="1" zoomScale="70" zoomScaleNormal="70" workbookViewId="0">
      <selection activeCell="B2" sqref="B2"/>
    </sheetView>
  </sheetViews>
  <sheetFormatPr defaultRowHeight="15.75" x14ac:dyDescent="0.25"/>
  <cols>
    <col min="1" max="1" width="9.140625" style="42"/>
    <col min="2" max="2" width="75.42578125" style="42" bestFit="1" customWidth="1"/>
    <col min="3" max="43" width="17.7109375" style="42" customWidth="1"/>
    <col min="44" max="16384" width="9.140625" style="42"/>
  </cols>
  <sheetData>
    <row r="2" spans="2:17" ht="21" x14ac:dyDescent="0.35">
      <c r="B2" s="1" t="s">
        <v>48</v>
      </c>
      <c r="C2" s="2"/>
      <c r="D2" s="2"/>
      <c r="E2" s="2"/>
      <c r="F2" s="2"/>
      <c r="G2" s="2"/>
      <c r="H2" s="2"/>
    </row>
    <row r="3" spans="2:17" x14ac:dyDescent="0.25">
      <c r="B3" s="2"/>
      <c r="C3" s="2"/>
      <c r="D3" s="2"/>
      <c r="E3" s="2"/>
      <c r="F3" s="2"/>
      <c r="G3" s="2"/>
      <c r="H3" s="2"/>
    </row>
    <row r="4" spans="2:17" ht="21" x14ac:dyDescent="0.35">
      <c r="B4" s="77" t="s">
        <v>49</v>
      </c>
      <c r="C4" s="2"/>
      <c r="D4" s="2"/>
      <c r="E4" s="2"/>
      <c r="F4" s="2"/>
      <c r="G4" s="2"/>
      <c r="H4" s="2"/>
    </row>
    <row r="5" spans="2:17" x14ac:dyDescent="0.25">
      <c r="B5" s="61"/>
      <c r="C5" s="61"/>
      <c r="D5" s="61"/>
      <c r="E5" s="61"/>
      <c r="F5" s="61"/>
      <c r="G5" s="61"/>
      <c r="H5" s="61"/>
      <c r="I5" s="61"/>
      <c r="K5" s="94"/>
      <c r="L5" s="94"/>
      <c r="M5" s="94"/>
      <c r="N5" s="94"/>
      <c r="O5" s="94"/>
      <c r="P5" s="94"/>
      <c r="Q5" s="94"/>
    </row>
    <row r="6" spans="2:17" x14ac:dyDescent="0.25">
      <c r="B6" s="7"/>
      <c r="C6" s="7"/>
      <c r="D6" s="7"/>
      <c r="E6" s="7"/>
      <c r="F6" s="7"/>
      <c r="G6" s="13"/>
      <c r="H6" s="13"/>
      <c r="I6" s="7"/>
      <c r="K6" s="94"/>
      <c r="L6" s="94"/>
      <c r="M6" s="94"/>
      <c r="N6" s="94"/>
      <c r="O6" s="59"/>
      <c r="P6" s="59"/>
      <c r="Q6" s="94"/>
    </row>
    <row r="7" spans="2:17" x14ac:dyDescent="0.25">
      <c r="B7" s="7"/>
      <c r="C7" s="15" t="s">
        <v>0</v>
      </c>
      <c r="D7" s="15" t="s">
        <v>1</v>
      </c>
      <c r="E7" s="15" t="s">
        <v>2</v>
      </c>
      <c r="F7" s="15"/>
      <c r="G7" s="15"/>
      <c r="H7" s="15" t="s">
        <v>3</v>
      </c>
      <c r="I7" s="15" t="s">
        <v>4</v>
      </c>
      <c r="K7" s="39"/>
      <c r="L7" s="39"/>
      <c r="M7" s="39"/>
      <c r="N7" s="39"/>
      <c r="O7" s="39"/>
      <c r="P7" s="39"/>
      <c r="Q7" s="39"/>
    </row>
    <row r="8" spans="2:17" x14ac:dyDescent="0.25">
      <c r="B8" s="15" t="s">
        <v>5</v>
      </c>
      <c r="C8" s="15" t="s">
        <v>6</v>
      </c>
      <c r="D8" s="15" t="s">
        <v>7</v>
      </c>
      <c r="E8" s="15" t="s">
        <v>8</v>
      </c>
      <c r="F8" s="15" t="s">
        <v>9</v>
      </c>
      <c r="G8" s="15" t="s">
        <v>10</v>
      </c>
      <c r="H8" s="15" t="s">
        <v>11</v>
      </c>
      <c r="I8" s="15" t="s">
        <v>12</v>
      </c>
      <c r="K8" s="39"/>
      <c r="L8" s="39"/>
      <c r="M8" s="39"/>
      <c r="N8" s="39"/>
      <c r="O8" s="39"/>
      <c r="P8" s="39"/>
      <c r="Q8" s="39"/>
    </row>
    <row r="9" spans="2:17" x14ac:dyDescent="0.25">
      <c r="B9" s="23"/>
      <c r="C9" s="21" t="s">
        <v>13</v>
      </c>
      <c r="D9" s="21" t="s">
        <v>13</v>
      </c>
      <c r="E9" s="21" t="s">
        <v>13</v>
      </c>
      <c r="F9" s="21" t="s">
        <v>13</v>
      </c>
      <c r="G9" s="21" t="s">
        <v>13</v>
      </c>
      <c r="H9" s="21" t="s">
        <v>13</v>
      </c>
      <c r="I9" s="21" t="s">
        <v>13</v>
      </c>
      <c r="K9" s="39"/>
      <c r="L9" s="39"/>
      <c r="M9" s="39"/>
      <c r="N9" s="39"/>
      <c r="O9" s="39"/>
      <c r="P9" s="39"/>
      <c r="Q9" s="39"/>
    </row>
    <row r="10" spans="2:17" x14ac:dyDescent="0.25">
      <c r="B10" s="26" t="s">
        <v>14</v>
      </c>
      <c r="C10" s="27"/>
      <c r="D10" s="27"/>
      <c r="E10" s="28"/>
      <c r="F10" s="29"/>
      <c r="G10" s="29"/>
      <c r="H10" s="27"/>
      <c r="I10" s="27"/>
      <c r="K10" s="76"/>
      <c r="L10" s="76"/>
      <c r="M10" s="95"/>
      <c r="N10" s="96"/>
      <c r="O10" s="96"/>
      <c r="P10" s="76"/>
      <c r="Q10" s="76"/>
    </row>
    <row r="11" spans="2:17" x14ac:dyDescent="0.25">
      <c r="B11" s="31" t="s">
        <v>15</v>
      </c>
      <c r="C11" s="87">
        <f>SUM(D11:I11)</f>
        <v>1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1</v>
      </c>
      <c r="K11" s="97"/>
      <c r="L11" s="98"/>
      <c r="M11" s="98"/>
      <c r="N11" s="98"/>
      <c r="O11" s="98"/>
      <c r="P11" s="98"/>
      <c r="Q11" s="98"/>
    </row>
    <row r="12" spans="2:17" x14ac:dyDescent="0.25">
      <c r="B12" s="31" t="s">
        <v>16</v>
      </c>
      <c r="C12" s="87">
        <f t="shared" ref="C12:C21" si="0">SUM(D12:I12)</f>
        <v>1</v>
      </c>
      <c r="D12" s="86">
        <v>2.05587092063742E-3</v>
      </c>
      <c r="E12" s="86">
        <v>0.1969802054409128</v>
      </c>
      <c r="F12" s="86">
        <v>8.0426436703732229E-2</v>
      </c>
      <c r="G12" s="93">
        <v>0.19989137543687879</v>
      </c>
      <c r="H12" s="86">
        <v>0.35113291498950799</v>
      </c>
      <c r="I12" s="86">
        <v>0.16951319650833085</v>
      </c>
      <c r="K12" s="97"/>
      <c r="L12" s="98"/>
      <c r="M12" s="98"/>
      <c r="N12" s="98"/>
      <c r="O12" s="98"/>
      <c r="P12" s="98"/>
      <c r="Q12" s="98"/>
    </row>
    <row r="13" spans="2:17" x14ac:dyDescent="0.25">
      <c r="B13" s="31" t="s">
        <v>17</v>
      </c>
      <c r="C13" s="87">
        <f t="shared" si="0"/>
        <v>1</v>
      </c>
      <c r="D13" s="86">
        <v>0</v>
      </c>
      <c r="E13" s="86">
        <v>0.9</v>
      </c>
      <c r="F13" s="86">
        <v>2.8691161681652009E-2</v>
      </c>
      <c r="G13" s="93">
        <v>7.1308838318348014E-2</v>
      </c>
      <c r="H13" s="86">
        <v>0</v>
      </c>
      <c r="I13" s="86">
        <v>0</v>
      </c>
      <c r="K13" s="97"/>
      <c r="L13" s="98"/>
      <c r="M13" s="98"/>
      <c r="N13" s="98"/>
      <c r="O13" s="98"/>
      <c r="P13" s="98"/>
      <c r="Q13" s="98"/>
    </row>
    <row r="14" spans="2:17" x14ac:dyDescent="0.25">
      <c r="B14" s="31" t="s">
        <v>18</v>
      </c>
      <c r="C14" s="87">
        <f t="shared" si="0"/>
        <v>1</v>
      </c>
      <c r="D14" s="86">
        <v>0</v>
      </c>
      <c r="E14" s="86">
        <v>0.14747057451129073</v>
      </c>
      <c r="F14" s="86">
        <v>4.4335302658505313E-2</v>
      </c>
      <c r="G14" s="93">
        <v>0.11019069092249961</v>
      </c>
      <c r="H14" s="86">
        <v>1.1037570970071778E-2</v>
      </c>
      <c r="I14" s="86">
        <v>0.68696586093763257</v>
      </c>
      <c r="K14" s="97"/>
      <c r="L14" s="98"/>
      <c r="M14" s="98"/>
      <c r="N14" s="98"/>
      <c r="O14" s="98"/>
      <c r="P14" s="98"/>
      <c r="Q14" s="98"/>
    </row>
    <row r="15" spans="2:17" x14ac:dyDescent="0.25">
      <c r="B15" s="31" t="s">
        <v>19</v>
      </c>
      <c r="C15" s="87">
        <f t="shared" si="0"/>
        <v>1</v>
      </c>
      <c r="D15" s="86">
        <v>0</v>
      </c>
      <c r="E15" s="86">
        <v>1</v>
      </c>
      <c r="F15" s="86">
        <v>0</v>
      </c>
      <c r="G15" s="93">
        <v>0</v>
      </c>
      <c r="H15" s="86">
        <v>0</v>
      </c>
      <c r="I15" s="86">
        <v>0</v>
      </c>
      <c r="K15" s="97"/>
      <c r="L15" s="98"/>
      <c r="M15" s="98"/>
      <c r="N15" s="98"/>
      <c r="O15" s="98"/>
      <c r="P15" s="98"/>
      <c r="Q15" s="98"/>
    </row>
    <row r="16" spans="2:17" x14ac:dyDescent="0.25">
      <c r="B16" s="32" t="s">
        <v>20</v>
      </c>
      <c r="C16" s="87">
        <f t="shared" si="0"/>
        <v>1</v>
      </c>
      <c r="D16" s="86">
        <v>0</v>
      </c>
      <c r="E16" s="86">
        <v>0</v>
      </c>
      <c r="F16" s="86">
        <v>0</v>
      </c>
      <c r="G16" s="93">
        <v>0</v>
      </c>
      <c r="H16" s="86">
        <v>0.64935573618237674</v>
      </c>
      <c r="I16" s="86">
        <v>0.35064426381762326</v>
      </c>
      <c r="K16" s="97"/>
      <c r="L16" s="98"/>
      <c r="M16" s="98"/>
      <c r="N16" s="98"/>
      <c r="O16" s="98"/>
      <c r="P16" s="98"/>
      <c r="Q16" s="98"/>
    </row>
    <row r="17" spans="2:17" x14ac:dyDescent="0.25">
      <c r="B17" s="31" t="s">
        <v>21</v>
      </c>
      <c r="C17" s="87">
        <f t="shared" si="0"/>
        <v>1</v>
      </c>
      <c r="D17" s="86">
        <v>0</v>
      </c>
      <c r="E17" s="86">
        <v>0.2</v>
      </c>
      <c r="F17" s="86">
        <v>4.3036742522478008E-2</v>
      </c>
      <c r="G17" s="93">
        <v>0.10696325747752201</v>
      </c>
      <c r="H17" s="86">
        <v>0.05</v>
      </c>
      <c r="I17" s="86">
        <v>0.6</v>
      </c>
      <c r="K17" s="97"/>
      <c r="L17" s="98"/>
      <c r="M17" s="98"/>
      <c r="N17" s="98"/>
      <c r="O17" s="98"/>
      <c r="P17" s="98"/>
      <c r="Q17" s="98"/>
    </row>
    <row r="18" spans="2:17" x14ac:dyDescent="0.25">
      <c r="B18" s="31" t="s">
        <v>22</v>
      </c>
      <c r="C18" s="87">
        <f t="shared" si="0"/>
        <v>0.99999999999999989</v>
      </c>
      <c r="D18" s="86">
        <v>1.0071229062525566E-2</v>
      </c>
      <c r="E18" s="86">
        <v>0.39346808153410634</v>
      </c>
      <c r="F18" s="86">
        <v>0.10780750193639552</v>
      </c>
      <c r="G18" s="93">
        <v>0.26794410802834984</v>
      </c>
      <c r="H18" s="86">
        <v>0.11639776711425516</v>
      </c>
      <c r="I18" s="86">
        <v>0.10431131232436754</v>
      </c>
      <c r="K18" s="97"/>
      <c r="L18" s="98"/>
      <c r="M18" s="98"/>
      <c r="N18" s="98"/>
      <c r="O18" s="98"/>
      <c r="P18" s="98"/>
      <c r="Q18" s="98"/>
    </row>
    <row r="19" spans="2:17" x14ac:dyDescent="0.25">
      <c r="B19" s="31" t="s">
        <v>23</v>
      </c>
      <c r="C19" s="87">
        <f t="shared" si="0"/>
        <v>1</v>
      </c>
      <c r="D19" s="86">
        <v>1.8482232730856222E-3</v>
      </c>
      <c r="E19" s="86">
        <v>0.2494944971646465</v>
      </c>
      <c r="F19" s="86">
        <v>0.15384438338333442</v>
      </c>
      <c r="G19" s="86">
        <v>0.38236389249738012</v>
      </c>
      <c r="H19" s="86">
        <v>6.0057026278275513E-2</v>
      </c>
      <c r="I19" s="86">
        <v>0.15239197740327776</v>
      </c>
      <c r="K19" s="97"/>
      <c r="L19" s="98"/>
      <c r="M19" s="98"/>
      <c r="N19" s="98"/>
      <c r="O19" s="98"/>
      <c r="P19" s="98"/>
      <c r="Q19" s="98"/>
    </row>
    <row r="20" spans="2:17" x14ac:dyDescent="0.25">
      <c r="B20" s="31" t="s">
        <v>24</v>
      </c>
      <c r="C20" s="87">
        <f t="shared" si="0"/>
        <v>1</v>
      </c>
      <c r="D20" s="86">
        <v>0.86778671196111989</v>
      </c>
      <c r="E20" s="86">
        <v>0</v>
      </c>
      <c r="F20" s="86">
        <v>0</v>
      </c>
      <c r="G20" s="86">
        <v>0</v>
      </c>
      <c r="H20" s="86">
        <v>0.13221328803888011</v>
      </c>
      <c r="I20" s="86">
        <v>0</v>
      </c>
      <c r="K20" s="97"/>
      <c r="L20" s="98"/>
      <c r="M20" s="98"/>
      <c r="N20" s="98"/>
      <c r="O20" s="98"/>
      <c r="P20" s="98"/>
      <c r="Q20" s="98"/>
    </row>
    <row r="21" spans="2:17" x14ac:dyDescent="0.25">
      <c r="B21" s="31" t="s">
        <v>25</v>
      </c>
      <c r="C21" s="87">
        <f t="shared" si="0"/>
        <v>0.99999999999999989</v>
      </c>
      <c r="D21" s="86">
        <v>2.7587079767755728E-3</v>
      </c>
      <c r="E21" s="86">
        <v>0.30398459049989368</v>
      </c>
      <c r="F21" s="86">
        <v>0.10792168430955304</v>
      </c>
      <c r="G21" s="86">
        <v>0.26822789620244475</v>
      </c>
      <c r="H21" s="86">
        <v>8.9642739526104562E-2</v>
      </c>
      <c r="I21" s="86">
        <v>0.22746438148522832</v>
      </c>
      <c r="K21" s="97"/>
      <c r="L21" s="98"/>
      <c r="M21" s="98"/>
      <c r="N21" s="98"/>
      <c r="O21" s="98"/>
      <c r="P21" s="98"/>
      <c r="Q21" s="98"/>
    </row>
    <row r="22" spans="2:17" x14ac:dyDescent="0.25">
      <c r="B22" s="33"/>
      <c r="C22" s="62"/>
      <c r="D22" s="62"/>
      <c r="E22" s="62"/>
      <c r="F22" s="62"/>
      <c r="G22" s="62"/>
      <c r="H22" s="62"/>
      <c r="I22" s="62"/>
      <c r="K22" s="99"/>
      <c r="L22" s="99"/>
      <c r="M22" s="99"/>
      <c r="N22" s="99"/>
      <c r="O22" s="99"/>
      <c r="P22" s="99"/>
      <c r="Q22" s="99"/>
    </row>
    <row r="23" spans="2:17" x14ac:dyDescent="0.25">
      <c r="K23" s="45"/>
      <c r="L23" s="45"/>
      <c r="M23" s="45"/>
      <c r="N23" s="45"/>
      <c r="O23" s="45"/>
      <c r="P23" s="45"/>
      <c r="Q23" s="45"/>
    </row>
    <row r="25" spans="2:17" ht="21" x14ac:dyDescent="0.35">
      <c r="B25" s="77" t="s">
        <v>47</v>
      </c>
    </row>
    <row r="26" spans="2:17" x14ac:dyDescent="0.25">
      <c r="B26" s="61"/>
      <c r="C26" s="3"/>
      <c r="D26" s="3"/>
      <c r="E26" s="3"/>
      <c r="F26" s="3"/>
      <c r="G26" s="4"/>
      <c r="H26" s="5"/>
      <c r="I26" s="6"/>
    </row>
    <row r="27" spans="2:17" x14ac:dyDescent="0.25">
      <c r="B27" s="7"/>
      <c r="C27" s="9" t="s">
        <v>27</v>
      </c>
      <c r="D27" s="8"/>
      <c r="E27" s="8"/>
      <c r="F27" s="8"/>
      <c r="G27" s="10"/>
      <c r="H27" s="11"/>
      <c r="I27" s="12"/>
    </row>
    <row r="28" spans="2:17" x14ac:dyDescent="0.25">
      <c r="B28" s="7"/>
      <c r="C28" s="9" t="s">
        <v>28</v>
      </c>
      <c r="D28" s="14" t="s">
        <v>1</v>
      </c>
      <c r="E28" s="14" t="s">
        <v>2</v>
      </c>
      <c r="F28" s="8"/>
      <c r="G28" s="15"/>
      <c r="H28" s="14" t="s">
        <v>3</v>
      </c>
      <c r="I28" s="16" t="s">
        <v>4</v>
      </c>
    </row>
    <row r="29" spans="2:17" x14ac:dyDescent="0.25">
      <c r="B29" s="15" t="s">
        <v>5</v>
      </c>
      <c r="C29" s="9" t="s">
        <v>29</v>
      </c>
      <c r="D29" s="14" t="s">
        <v>7</v>
      </c>
      <c r="E29" s="14" t="s">
        <v>8</v>
      </c>
      <c r="F29" s="17" t="s">
        <v>9</v>
      </c>
      <c r="G29" s="15" t="s">
        <v>10</v>
      </c>
      <c r="H29" s="14" t="s">
        <v>11</v>
      </c>
      <c r="I29" s="16" t="s">
        <v>12</v>
      </c>
    </row>
    <row r="30" spans="2:17" x14ac:dyDescent="0.25">
      <c r="B30" s="23"/>
      <c r="C30" s="19" t="s">
        <v>30</v>
      </c>
      <c r="D30" s="20" t="s">
        <v>13</v>
      </c>
      <c r="E30" s="20" t="s">
        <v>13</v>
      </c>
      <c r="F30" s="20" t="s">
        <v>13</v>
      </c>
      <c r="G30" s="21" t="s">
        <v>13</v>
      </c>
      <c r="H30" s="20" t="s">
        <v>13</v>
      </c>
      <c r="I30" s="22" t="s">
        <v>13</v>
      </c>
    </row>
    <row r="31" spans="2:17" x14ac:dyDescent="0.25">
      <c r="B31" s="26" t="s">
        <v>14</v>
      </c>
      <c r="C31" s="24"/>
      <c r="D31" s="25"/>
      <c r="E31" s="25"/>
      <c r="F31" s="25"/>
      <c r="G31" s="24"/>
      <c r="H31" s="25"/>
      <c r="I31" s="25"/>
    </row>
    <row r="32" spans="2:17" x14ac:dyDescent="0.25">
      <c r="B32" s="31" t="s">
        <v>15</v>
      </c>
      <c r="C32" s="30">
        <v>6823780.6680461131</v>
      </c>
      <c r="D32" s="25">
        <f>$C32*D11</f>
        <v>0</v>
      </c>
      <c r="E32" s="25">
        <f t="shared" ref="E32:I32" si="1">$C32*E11</f>
        <v>0</v>
      </c>
      <c r="F32" s="25">
        <f t="shared" si="1"/>
        <v>0</v>
      </c>
      <c r="G32" s="25">
        <f t="shared" si="1"/>
        <v>0</v>
      </c>
      <c r="H32" s="25">
        <f t="shared" si="1"/>
        <v>0</v>
      </c>
      <c r="I32" s="25">
        <f t="shared" si="1"/>
        <v>6823780.6680461131</v>
      </c>
    </row>
    <row r="33" spans="2:13" x14ac:dyDescent="0.25">
      <c r="B33" s="31" t="s">
        <v>16</v>
      </c>
      <c r="C33" s="30">
        <v>10649188.906972792</v>
      </c>
      <c r="D33" s="25">
        <f t="shared" ref="D33:I33" si="2">$C33*D12</f>
        <v>21893.357802219954</v>
      </c>
      <c r="E33" s="25">
        <f t="shared" si="2"/>
        <v>2097679.4186745901</v>
      </c>
      <c r="F33" s="25">
        <f t="shared" si="2"/>
        <v>856476.31757273467</v>
      </c>
      <c r="G33" s="25">
        <f t="shared" si="2"/>
        <v>2128681.0179019431</v>
      </c>
      <c r="H33" s="25">
        <f t="shared" si="2"/>
        <v>3739280.7431792887</v>
      </c>
      <c r="I33" s="25">
        <f t="shared" si="2"/>
        <v>1805178.0518420159</v>
      </c>
    </row>
    <row r="34" spans="2:13" x14ac:dyDescent="0.25">
      <c r="B34" s="31" t="s">
        <v>17</v>
      </c>
      <c r="C34" s="30">
        <v>4526084.518980504</v>
      </c>
      <c r="D34" s="25">
        <f t="shared" ref="D34:I34" si="3">$C34*D13</f>
        <v>0</v>
      </c>
      <c r="E34" s="25">
        <f t="shared" si="3"/>
        <v>4073476.0670824535</v>
      </c>
      <c r="F34" s="25">
        <f t="shared" si="3"/>
        <v>129858.6227188918</v>
      </c>
      <c r="G34" s="25">
        <f t="shared" si="3"/>
        <v>322749.82917915873</v>
      </c>
      <c r="H34" s="25">
        <f t="shared" si="3"/>
        <v>0</v>
      </c>
      <c r="I34" s="25">
        <f t="shared" si="3"/>
        <v>0</v>
      </c>
    </row>
    <row r="35" spans="2:13" x14ac:dyDescent="0.25">
      <c r="B35" s="31" t="s">
        <v>18</v>
      </c>
      <c r="C35" s="30">
        <v>17314070.351758793</v>
      </c>
      <c r="D35" s="25">
        <f t="shared" ref="D35:I35" si="4">$C35*D14</f>
        <v>0</v>
      </c>
      <c r="E35" s="25">
        <f t="shared" si="4"/>
        <v>2553315.9019027748</v>
      </c>
      <c r="F35" s="25">
        <f t="shared" si="4"/>
        <v>767624.54929587967</v>
      </c>
      <c r="G35" s="25">
        <f t="shared" si="4"/>
        <v>1907849.3747410674</v>
      </c>
      <c r="H35" s="25">
        <f t="shared" si="4"/>
        <v>191105.2802883533</v>
      </c>
      <c r="I35" s="25">
        <f t="shared" si="4"/>
        <v>11894175.245530717</v>
      </c>
    </row>
    <row r="36" spans="2:13" x14ac:dyDescent="0.25">
      <c r="B36" s="31" t="s">
        <v>19</v>
      </c>
      <c r="C36" s="30">
        <v>0</v>
      </c>
      <c r="D36" s="25">
        <f t="shared" ref="D36:I36" si="5">$C36*D15</f>
        <v>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25">
        <f t="shared" si="5"/>
        <v>0</v>
      </c>
      <c r="I36" s="25">
        <f t="shared" si="5"/>
        <v>0</v>
      </c>
    </row>
    <row r="37" spans="2:13" x14ac:dyDescent="0.25">
      <c r="B37" s="32" t="s">
        <v>20</v>
      </c>
      <c r="C37" s="30">
        <v>25360020.69169376</v>
      </c>
      <c r="D37" s="25">
        <f t="shared" ref="D37:I37" si="6">$C37*D16</f>
        <v>0</v>
      </c>
      <c r="E37" s="25">
        <f t="shared" si="6"/>
        <v>0</v>
      </c>
      <c r="F37" s="25">
        <f t="shared" si="6"/>
        <v>0</v>
      </c>
      <c r="G37" s="25">
        <f t="shared" si="6"/>
        <v>0</v>
      </c>
      <c r="H37" s="25">
        <f t="shared" si="6"/>
        <v>16467674.905855108</v>
      </c>
      <c r="I37" s="25">
        <f t="shared" si="6"/>
        <v>8892345.7858386524</v>
      </c>
    </row>
    <row r="38" spans="2:13" x14ac:dyDescent="0.25">
      <c r="B38" s="31" t="s">
        <v>21</v>
      </c>
      <c r="C38" s="30">
        <v>7510242.4513693796</v>
      </c>
      <c r="D38" s="25">
        <f t="shared" ref="D38:I38" si="7">$C38*D17</f>
        <v>0</v>
      </c>
      <c r="E38" s="25">
        <f t="shared" si="7"/>
        <v>1502048.4902738761</v>
      </c>
      <c r="F38" s="25">
        <f t="shared" si="7"/>
        <v>323216.37066096807</v>
      </c>
      <c r="G38" s="25">
        <f t="shared" si="7"/>
        <v>803319.99704443908</v>
      </c>
      <c r="H38" s="25">
        <f t="shared" si="7"/>
        <v>375512.12256846903</v>
      </c>
      <c r="I38" s="25">
        <f t="shared" si="7"/>
        <v>4506145.4708216274</v>
      </c>
    </row>
    <row r="39" spans="2:13" x14ac:dyDescent="0.25">
      <c r="B39" s="31" t="s">
        <v>22</v>
      </c>
      <c r="C39" s="30">
        <v>82700147.797812596</v>
      </c>
      <c r="D39" s="25">
        <f t="shared" ref="D39:I39" si="8">$C39*D18</f>
        <v>832892.13197648991</v>
      </c>
      <c r="E39" s="25">
        <f t="shared" si="8"/>
        <v>32539868.496592373</v>
      </c>
      <c r="F39" s="25">
        <f t="shared" si="8"/>
        <v>8915696.3438528776</v>
      </c>
      <c r="G39" s="25">
        <f t="shared" si="8"/>
        <v>22159017.335497595</v>
      </c>
      <c r="H39" s="25">
        <f t="shared" si="8"/>
        <v>9626112.5436842721</v>
      </c>
      <c r="I39" s="25">
        <f t="shared" si="8"/>
        <v>8626560.9462089855</v>
      </c>
    </row>
    <row r="40" spans="2:13" x14ac:dyDescent="0.25">
      <c r="B40" s="31" t="s">
        <v>23</v>
      </c>
      <c r="C40" s="30">
        <v>15609133.841861483</v>
      </c>
      <c r="D40" s="25">
        <f t="shared" ref="D40:I40" si="9">$C40*D19</f>
        <v>28849.164439236782</v>
      </c>
      <c r="E40" s="25">
        <f t="shared" si="9"/>
        <v>3894392.9990508975</v>
      </c>
      <c r="F40" s="25">
        <f t="shared" si="9"/>
        <v>2401377.5710491175</v>
      </c>
      <c r="G40" s="25">
        <f t="shared" si="9"/>
        <v>5968369.1742867418</v>
      </c>
      <c r="H40" s="25">
        <f t="shared" si="9"/>
        <v>937438.16132179473</v>
      </c>
      <c r="I40" s="25">
        <f t="shared" si="9"/>
        <v>2378706.7717136932</v>
      </c>
    </row>
    <row r="41" spans="2:13" x14ac:dyDescent="0.25">
      <c r="B41" s="31" t="s">
        <v>24</v>
      </c>
      <c r="C41" s="30">
        <v>10082899.793083064</v>
      </c>
      <c r="D41" s="25">
        <f t="shared" ref="D41:I41" si="10">$C41*D20</f>
        <v>8749806.4584730081</v>
      </c>
      <c r="E41" s="25">
        <f t="shared" si="10"/>
        <v>0</v>
      </c>
      <c r="F41" s="25">
        <f t="shared" si="10"/>
        <v>0</v>
      </c>
      <c r="G41" s="25">
        <f t="shared" si="10"/>
        <v>0</v>
      </c>
      <c r="H41" s="25">
        <f t="shared" si="10"/>
        <v>1333093.3346100559</v>
      </c>
      <c r="I41" s="25">
        <f t="shared" si="10"/>
        <v>0</v>
      </c>
    </row>
    <row r="42" spans="2:13" x14ac:dyDescent="0.25">
      <c r="B42" s="31" t="s">
        <v>25</v>
      </c>
      <c r="C42" s="30">
        <v>38396497.191841565</v>
      </c>
      <c r="D42" s="25">
        <f t="shared" ref="D42:I42" si="11">$C42*D21</f>
        <v>105924.72308337421</v>
      </c>
      <c r="E42" s="25">
        <f t="shared" si="11"/>
        <v>11671943.475492276</v>
      </c>
      <c r="F42" s="25">
        <f t="shared" si="11"/>
        <v>4143814.6485305652</v>
      </c>
      <c r="G42" s="25">
        <f t="shared" si="11"/>
        <v>10299011.66331074</v>
      </c>
      <c r="H42" s="25">
        <f t="shared" si="11"/>
        <v>3441967.1964830589</v>
      </c>
      <c r="I42" s="25">
        <f t="shared" si="11"/>
        <v>8733835.4849415477</v>
      </c>
    </row>
    <row r="43" spans="2:13" x14ac:dyDescent="0.25">
      <c r="B43" s="33" t="s">
        <v>26</v>
      </c>
      <c r="C43" s="37">
        <f t="shared" ref="C43:I43" si="12">SUM(C32:C42)</f>
        <v>218972066.21342006</v>
      </c>
      <c r="D43" s="37">
        <f t="shared" si="12"/>
        <v>9739365.8357743304</v>
      </c>
      <c r="E43" s="37">
        <f t="shared" si="12"/>
        <v>58332724.849069245</v>
      </c>
      <c r="F43" s="37">
        <f t="shared" si="12"/>
        <v>17538064.423681036</v>
      </c>
      <c r="G43" s="37">
        <f t="shared" si="12"/>
        <v>43588998.391961686</v>
      </c>
      <c r="H43" s="37">
        <f t="shared" si="12"/>
        <v>36112184.287990399</v>
      </c>
      <c r="I43" s="38">
        <f t="shared" si="12"/>
        <v>53660728.424943358</v>
      </c>
    </row>
    <row r="46" spans="2:13" ht="21" x14ac:dyDescent="0.35">
      <c r="B46" s="128" t="s">
        <v>50</v>
      </c>
    </row>
    <row r="48" spans="2:13" x14ac:dyDescent="0.25">
      <c r="B48" s="53"/>
      <c r="C48" s="53"/>
      <c r="D48" s="47" t="s">
        <v>34</v>
      </c>
      <c r="E48" s="46" t="s">
        <v>9</v>
      </c>
      <c r="F48" s="46" t="s">
        <v>10</v>
      </c>
      <c r="G48" s="48" t="s">
        <v>3</v>
      </c>
      <c r="H48" s="113" t="s">
        <v>57</v>
      </c>
      <c r="I48" s="114"/>
      <c r="J48" s="114"/>
      <c r="K48" s="114"/>
      <c r="L48" s="115"/>
      <c r="M48" s="39"/>
    </row>
    <row r="49" spans="2:32" x14ac:dyDescent="0.25">
      <c r="B49" s="54"/>
      <c r="C49" s="54"/>
      <c r="D49" s="36"/>
      <c r="E49" s="34"/>
      <c r="F49" s="34"/>
      <c r="G49" s="16" t="s">
        <v>11</v>
      </c>
      <c r="H49" s="116" t="s">
        <v>58</v>
      </c>
      <c r="I49" s="117"/>
      <c r="J49" s="117"/>
      <c r="K49" s="117"/>
      <c r="L49" s="118"/>
      <c r="M49" s="39"/>
    </row>
    <row r="50" spans="2:32" x14ac:dyDescent="0.25">
      <c r="B50" s="54"/>
      <c r="C50" s="36" t="s">
        <v>0</v>
      </c>
      <c r="D50" s="36"/>
      <c r="E50" s="34"/>
      <c r="F50" s="34"/>
      <c r="G50" s="16"/>
      <c r="H50" s="116"/>
      <c r="I50" s="117"/>
      <c r="J50" s="117"/>
      <c r="K50" s="117"/>
      <c r="L50" s="118"/>
      <c r="M50" s="39"/>
    </row>
    <row r="51" spans="2:32" x14ac:dyDescent="0.25">
      <c r="B51" s="36" t="s">
        <v>5</v>
      </c>
      <c r="C51" s="36" t="s">
        <v>6</v>
      </c>
      <c r="D51" s="36"/>
      <c r="E51" s="34"/>
      <c r="F51" s="34"/>
      <c r="G51" s="16"/>
      <c r="H51" s="116"/>
      <c r="I51" s="117"/>
      <c r="J51" s="117"/>
      <c r="K51" s="117"/>
      <c r="L51" s="118"/>
      <c r="M51" s="39"/>
    </row>
    <row r="52" spans="2:32" x14ac:dyDescent="0.25">
      <c r="B52" s="55"/>
      <c r="C52" s="56" t="s">
        <v>13</v>
      </c>
      <c r="D52" s="49"/>
      <c r="E52" s="18"/>
      <c r="F52" s="18"/>
      <c r="G52" s="35"/>
      <c r="H52" s="119"/>
      <c r="I52" s="120"/>
      <c r="J52" s="120"/>
      <c r="K52" s="120"/>
      <c r="L52" s="121"/>
      <c r="M52" s="40"/>
    </row>
    <row r="53" spans="2:32" x14ac:dyDescent="0.25">
      <c r="B53" s="51" t="s">
        <v>31</v>
      </c>
      <c r="C53" s="78">
        <f>SUM(D53:G53)</f>
        <v>1</v>
      </c>
      <c r="D53" s="78">
        <v>1</v>
      </c>
      <c r="E53" s="78">
        <v>0</v>
      </c>
      <c r="F53" s="78">
        <v>0</v>
      </c>
      <c r="G53" s="78">
        <v>0</v>
      </c>
      <c r="H53" s="109" t="s">
        <v>51</v>
      </c>
      <c r="I53" s="101"/>
      <c r="J53" s="102"/>
      <c r="K53" s="102"/>
      <c r="L53" s="103"/>
      <c r="M53" s="100"/>
    </row>
    <row r="54" spans="2:32" x14ac:dyDescent="0.25">
      <c r="B54" s="51" t="s">
        <v>32</v>
      </c>
      <c r="C54" s="79">
        <f t="shared" ref="C54:C58" si="13">SUM(D54:G54)</f>
        <v>1</v>
      </c>
      <c r="D54" s="79">
        <v>1</v>
      </c>
      <c r="E54" s="79">
        <v>0</v>
      </c>
      <c r="F54" s="79">
        <v>0</v>
      </c>
      <c r="G54" s="79">
        <v>0</v>
      </c>
      <c r="H54" s="110" t="s">
        <v>52</v>
      </c>
      <c r="I54" s="50"/>
      <c r="J54" s="100"/>
      <c r="K54" s="100"/>
      <c r="L54" s="104"/>
      <c r="M54" s="100"/>
    </row>
    <row r="55" spans="2:32" x14ac:dyDescent="0.25">
      <c r="B55" s="51" t="s">
        <v>9</v>
      </c>
      <c r="C55" s="79">
        <f t="shared" si="13"/>
        <v>1</v>
      </c>
      <c r="D55" s="79">
        <v>0</v>
      </c>
      <c r="E55" s="79">
        <v>0.99644834212778532</v>
      </c>
      <c r="F55" s="79">
        <v>0</v>
      </c>
      <c r="G55" s="79">
        <v>3.551657872214726E-3</v>
      </c>
      <c r="H55" s="110" t="s">
        <v>53</v>
      </c>
      <c r="I55" s="50"/>
      <c r="J55" s="100"/>
      <c r="K55" s="100"/>
      <c r="L55" s="104"/>
      <c r="M55" s="100"/>
    </row>
    <row r="56" spans="2:32" x14ac:dyDescent="0.25">
      <c r="B56" s="51" t="s">
        <v>10</v>
      </c>
      <c r="C56" s="79">
        <f t="shared" si="13"/>
        <v>1</v>
      </c>
      <c r="D56" s="79">
        <v>0</v>
      </c>
      <c r="E56" s="79">
        <v>0</v>
      </c>
      <c r="F56" s="79">
        <v>0.91488392964735521</v>
      </c>
      <c r="G56" s="79">
        <v>8.5116070352644804E-2</v>
      </c>
      <c r="H56" s="110" t="s">
        <v>54</v>
      </c>
      <c r="I56" s="50"/>
      <c r="J56" s="100"/>
      <c r="K56" s="100"/>
      <c r="L56" s="104"/>
      <c r="M56" s="100"/>
    </row>
    <row r="57" spans="2:32" x14ac:dyDescent="0.25">
      <c r="B57" s="51" t="s">
        <v>33</v>
      </c>
      <c r="C57" s="79">
        <f t="shared" si="13"/>
        <v>1</v>
      </c>
      <c r="D57" s="79">
        <v>0.29594272076372313</v>
      </c>
      <c r="E57" s="79">
        <v>0</v>
      </c>
      <c r="F57" s="79">
        <v>0</v>
      </c>
      <c r="G57" s="79">
        <v>0.70405727923627681</v>
      </c>
      <c r="H57" s="111" t="s">
        <v>55</v>
      </c>
      <c r="I57" s="105"/>
      <c r="J57" s="100"/>
      <c r="K57" s="100"/>
      <c r="L57" s="104"/>
      <c r="M57" s="100"/>
    </row>
    <row r="58" spans="2:32" x14ac:dyDescent="0.25">
      <c r="B58" s="52" t="s">
        <v>4</v>
      </c>
      <c r="C58" s="80">
        <f t="shared" si="13"/>
        <v>0.99999999999999989</v>
      </c>
      <c r="D58" s="80">
        <v>0.53812663896943813</v>
      </c>
      <c r="E58" s="80">
        <v>9.6482645601562972E-2</v>
      </c>
      <c r="F58" s="80">
        <v>0.25411157063764633</v>
      </c>
      <c r="G58" s="80">
        <v>0.11127914479135245</v>
      </c>
      <c r="H58" s="112" t="s">
        <v>56</v>
      </c>
      <c r="I58" s="106"/>
      <c r="J58" s="107"/>
      <c r="K58" s="107"/>
      <c r="L58" s="108"/>
      <c r="M58" s="100"/>
    </row>
    <row r="59" spans="2:32" x14ac:dyDescent="0.25">
      <c r="B59" s="41"/>
      <c r="C59" s="44"/>
      <c r="D59" s="85"/>
      <c r="E59" s="44"/>
      <c r="F59" s="44"/>
      <c r="G59" s="44"/>
      <c r="I59" s="45"/>
      <c r="J59" s="45"/>
      <c r="K59" s="45"/>
      <c r="L59" s="45"/>
      <c r="M59" s="45"/>
    </row>
    <row r="60" spans="2:32" x14ac:dyDescent="0.25">
      <c r="B60" s="41"/>
      <c r="C60" s="44"/>
      <c r="D60" s="44"/>
      <c r="E60" s="44"/>
      <c r="F60" s="44"/>
      <c r="G60" s="44"/>
    </row>
    <row r="61" spans="2:32" ht="21" x14ac:dyDescent="0.35">
      <c r="B61" s="128" t="s">
        <v>59</v>
      </c>
      <c r="C61" s="44"/>
      <c r="D61" s="44"/>
      <c r="E61" s="44"/>
      <c r="F61" s="44"/>
      <c r="G61" s="44"/>
    </row>
    <row r="62" spans="2:32" x14ac:dyDescent="0.25">
      <c r="C62" s="43"/>
      <c r="D62" s="60"/>
      <c r="E62" s="39"/>
      <c r="F62" s="45"/>
      <c r="G62" s="45"/>
      <c r="H62" s="45"/>
      <c r="I62" s="39"/>
      <c r="J62" s="45"/>
      <c r="K62" s="45"/>
      <c r="L62" s="45"/>
      <c r="M62" s="39"/>
      <c r="N62" s="45"/>
      <c r="O62" s="45"/>
      <c r="P62" s="45"/>
      <c r="Q62" s="39"/>
      <c r="R62" s="45"/>
      <c r="S62" s="45"/>
      <c r="T62" s="45"/>
      <c r="U62" s="39"/>
      <c r="V62" s="45"/>
      <c r="W62" s="45"/>
      <c r="X62" s="45"/>
      <c r="Y62" s="39"/>
      <c r="Z62" s="45"/>
      <c r="AA62" s="45"/>
      <c r="AB62" s="45"/>
      <c r="AC62" s="39"/>
      <c r="AD62" s="45"/>
      <c r="AE62" s="45"/>
      <c r="AF62" s="45"/>
    </row>
    <row r="63" spans="2:32" ht="16.5" thickBot="1" x14ac:dyDescent="0.3">
      <c r="C63" s="43"/>
      <c r="D63" s="60"/>
      <c r="E63" s="39"/>
      <c r="F63" s="45"/>
      <c r="G63" s="45"/>
      <c r="H63" s="45"/>
      <c r="I63" s="39"/>
      <c r="J63" s="45"/>
      <c r="K63" s="45"/>
      <c r="L63" s="45"/>
      <c r="M63" s="39"/>
      <c r="N63" s="45"/>
      <c r="O63" s="45"/>
      <c r="P63" s="45"/>
      <c r="Q63" s="39"/>
      <c r="R63" s="45"/>
      <c r="S63" s="45"/>
      <c r="T63" s="45"/>
      <c r="U63" s="39"/>
      <c r="V63" s="45"/>
      <c r="W63" s="45"/>
      <c r="X63" s="45"/>
      <c r="Y63" s="39"/>
      <c r="Z63" s="45"/>
      <c r="AA63" s="45"/>
      <c r="AB63" s="45"/>
      <c r="AC63" s="39"/>
      <c r="AD63" s="45"/>
      <c r="AE63" s="45"/>
      <c r="AF63" s="45"/>
    </row>
    <row r="64" spans="2:32" s="64" customFormat="1" ht="18.75" x14ac:dyDescent="0.3">
      <c r="C64" s="84" t="s">
        <v>46</v>
      </c>
      <c r="D64" s="125" t="s">
        <v>45</v>
      </c>
      <c r="E64" s="126"/>
      <c r="F64" s="126"/>
      <c r="G64" s="127"/>
      <c r="H64" s="122" t="s">
        <v>39</v>
      </c>
      <c r="I64" s="123"/>
      <c r="J64" s="123"/>
      <c r="K64" s="124"/>
      <c r="L64" s="122" t="s">
        <v>40</v>
      </c>
      <c r="M64" s="123"/>
      <c r="N64" s="123"/>
      <c r="O64" s="124"/>
      <c r="P64" s="122" t="s">
        <v>41</v>
      </c>
      <c r="Q64" s="123"/>
      <c r="R64" s="123"/>
      <c r="S64" s="124"/>
      <c r="T64" s="122" t="s">
        <v>42</v>
      </c>
      <c r="U64" s="123"/>
      <c r="V64" s="123"/>
      <c r="W64" s="124"/>
      <c r="X64" s="122" t="s">
        <v>43</v>
      </c>
      <c r="Y64" s="123"/>
      <c r="Z64" s="123"/>
      <c r="AA64" s="124"/>
      <c r="AB64" s="122" t="s">
        <v>44</v>
      </c>
      <c r="AC64" s="123"/>
      <c r="AD64" s="123"/>
      <c r="AE64" s="124"/>
    </row>
    <row r="65" spans="2:31" s="57" customFormat="1" x14ac:dyDescent="0.25">
      <c r="B65" s="88" t="s">
        <v>14</v>
      </c>
      <c r="C65" s="83" t="s">
        <v>0</v>
      </c>
      <c r="D65" s="68" t="s">
        <v>35</v>
      </c>
      <c r="E65" s="63" t="s">
        <v>36</v>
      </c>
      <c r="F65" s="63" t="s">
        <v>37</v>
      </c>
      <c r="G65" s="69" t="s">
        <v>38</v>
      </c>
      <c r="H65" s="68" t="s">
        <v>35</v>
      </c>
      <c r="I65" s="63" t="s">
        <v>36</v>
      </c>
      <c r="J65" s="63" t="s">
        <v>37</v>
      </c>
      <c r="K65" s="69" t="s">
        <v>38</v>
      </c>
      <c r="L65" s="68" t="s">
        <v>35</v>
      </c>
      <c r="M65" s="63" t="s">
        <v>36</v>
      </c>
      <c r="N65" s="63" t="s">
        <v>37</v>
      </c>
      <c r="O65" s="69" t="s">
        <v>38</v>
      </c>
      <c r="P65" s="68" t="s">
        <v>35</v>
      </c>
      <c r="Q65" s="63" t="s">
        <v>36</v>
      </c>
      <c r="R65" s="63" t="s">
        <v>37</v>
      </c>
      <c r="S65" s="69" t="s">
        <v>38</v>
      </c>
      <c r="T65" s="68" t="s">
        <v>35</v>
      </c>
      <c r="U65" s="63" t="s">
        <v>36</v>
      </c>
      <c r="V65" s="63" t="s">
        <v>37</v>
      </c>
      <c r="W65" s="69" t="s">
        <v>38</v>
      </c>
      <c r="X65" s="68" t="s">
        <v>35</v>
      </c>
      <c r="Y65" s="63" t="s">
        <v>36</v>
      </c>
      <c r="Z65" s="63" t="s">
        <v>37</v>
      </c>
      <c r="AA65" s="69" t="s">
        <v>38</v>
      </c>
      <c r="AB65" s="68" t="s">
        <v>35</v>
      </c>
      <c r="AC65" s="63" t="s">
        <v>36</v>
      </c>
      <c r="AD65" s="63" t="s">
        <v>37</v>
      </c>
      <c r="AE65" s="69" t="s">
        <v>38</v>
      </c>
    </row>
    <row r="66" spans="2:31" x14ac:dyDescent="0.25">
      <c r="B66" s="89" t="s">
        <v>15</v>
      </c>
      <c r="C66" s="81">
        <f t="shared" ref="C66:C76" si="14">SUM(D66:G66)</f>
        <v>6.8237806680461119</v>
      </c>
      <c r="D66" s="70">
        <f t="shared" ref="D66:G76" si="15">H66+L66+P66+T66+X66+AB66</f>
        <v>3.6720581559602818</v>
      </c>
      <c r="E66" s="67">
        <f t="shared" si="15"/>
        <v>0.65837641185788975</v>
      </c>
      <c r="F66" s="67">
        <f t="shared" si="15"/>
        <v>1.7340016232440052</v>
      </c>
      <c r="G66" s="71">
        <f t="shared" si="15"/>
        <v>0.75934447698393526</v>
      </c>
      <c r="H66" s="70">
        <f>$D32*D$53/1000000</f>
        <v>0</v>
      </c>
      <c r="I66" s="66">
        <f>$D32*E$53/1000000</f>
        <v>0</v>
      </c>
      <c r="J66" s="66">
        <f>$D32*F$53/1000000</f>
        <v>0</v>
      </c>
      <c r="K66" s="75">
        <f>$D32*G$53/1000000</f>
        <v>0</v>
      </c>
      <c r="L66" s="70">
        <f>$E32*D$54/1000000</f>
        <v>0</v>
      </c>
      <c r="M66" s="66">
        <f>$E32*E$54/1000000</f>
        <v>0</v>
      </c>
      <c r="N66" s="66">
        <f>$E32*F$54/1000000</f>
        <v>0</v>
      </c>
      <c r="O66" s="75">
        <f>$E32*G$54/1000000</f>
        <v>0</v>
      </c>
      <c r="P66" s="70">
        <f>$F32*D$55/1000000</f>
        <v>0</v>
      </c>
      <c r="Q66" s="66">
        <f>$F32*E$55/1000000</f>
        <v>0</v>
      </c>
      <c r="R66" s="66">
        <f>$F32*F$55/1000000</f>
        <v>0</v>
      </c>
      <c r="S66" s="75">
        <f>$F32*G$55/1000000</f>
        <v>0</v>
      </c>
      <c r="T66" s="70">
        <f>$G32*D$56/1000000</f>
        <v>0</v>
      </c>
      <c r="U66" s="66">
        <f>$G32*E$56/1000000</f>
        <v>0</v>
      </c>
      <c r="V66" s="66">
        <f>$G32*F$56/1000000</f>
        <v>0</v>
      </c>
      <c r="W66" s="75">
        <f>$G32*G$56/1000000</f>
        <v>0</v>
      </c>
      <c r="X66" s="70">
        <f>$H32*D$57/1000000</f>
        <v>0</v>
      </c>
      <c r="Y66" s="66">
        <f>$H32*E$57/1000000</f>
        <v>0</v>
      </c>
      <c r="Z66" s="66">
        <f>$H32*F$57/1000000</f>
        <v>0</v>
      </c>
      <c r="AA66" s="75">
        <f>$H32*G$57/1000000</f>
        <v>0</v>
      </c>
      <c r="AB66" s="70">
        <f>$I32*D$58/1000000</f>
        <v>3.6720581559602818</v>
      </c>
      <c r="AC66" s="66">
        <f>$I32*E$58/1000000</f>
        <v>0.65837641185788975</v>
      </c>
      <c r="AD66" s="66">
        <f>$I32*F$58/1000000</f>
        <v>1.7340016232440052</v>
      </c>
      <c r="AE66" s="75">
        <f>$I32*G$58/1000000</f>
        <v>0.75934447698393526</v>
      </c>
    </row>
    <row r="67" spans="2:31" x14ac:dyDescent="0.25">
      <c r="B67" s="89" t="s">
        <v>16</v>
      </c>
      <c r="C67" s="81">
        <f t="shared" si="14"/>
        <v>10.649188906972793</v>
      </c>
      <c r="D67" s="70">
        <f t="shared" si="15"/>
        <v>4.197600091091827</v>
      </c>
      <c r="E67" s="67">
        <f t="shared" si="15"/>
        <v>1.0276027609406551</v>
      </c>
      <c r="F67" s="67">
        <f t="shared" si="15"/>
        <v>2.4062126846580432</v>
      </c>
      <c r="G67" s="71">
        <f t="shared" si="15"/>
        <v>3.0177733702822662</v>
      </c>
      <c r="H67" s="70">
        <f>$D33*D$53/1000000</f>
        <v>2.1893357802219956E-2</v>
      </c>
      <c r="I67" s="66">
        <f>$D33*E$53/1000000</f>
        <v>0</v>
      </c>
      <c r="J67" s="66">
        <f>$D33*F$53/1000000</f>
        <v>0</v>
      </c>
      <c r="K67" s="75">
        <f>$D33*G$53/1000000</f>
        <v>0</v>
      </c>
      <c r="L67" s="70">
        <f>$E33*D$54/1000000</f>
        <v>2.09767941867459</v>
      </c>
      <c r="M67" s="66">
        <f>$E33*E$54/1000000</f>
        <v>0</v>
      </c>
      <c r="N67" s="66">
        <f>$E33*F$54/1000000</f>
        <v>0</v>
      </c>
      <c r="O67" s="75">
        <f>$E33*G$54/1000000</f>
        <v>0</v>
      </c>
      <c r="P67" s="70">
        <f>$F33*D$55/1000000</f>
        <v>0</v>
      </c>
      <c r="Q67" s="66">
        <f>$F33*E$55/1000000</f>
        <v>0.85343440671706194</v>
      </c>
      <c r="R67" s="66">
        <f>$F33*F$55/1000000</f>
        <v>0</v>
      </c>
      <c r="S67" s="75">
        <f>$F33*G$55/1000000</f>
        <v>3.041910855672683E-3</v>
      </c>
      <c r="T67" s="70">
        <f>$G33*D$56/1000000</f>
        <v>0</v>
      </c>
      <c r="U67" s="66">
        <f>$G33*E$56/1000000</f>
        <v>0</v>
      </c>
      <c r="V67" s="66">
        <f>$G33*F$56/1000000</f>
        <v>1.9474960546238618</v>
      </c>
      <c r="W67" s="75">
        <f>$G33*G$56/1000000</f>
        <v>0.18118496327808131</v>
      </c>
      <c r="X67" s="70">
        <f>$H33*D$57/1000000</f>
        <v>1.1066129168358751</v>
      </c>
      <c r="Y67" s="66">
        <f>$H33*E$57/1000000</f>
        <v>0</v>
      </c>
      <c r="Z67" s="66">
        <f>$H33*F$57/1000000</f>
        <v>0</v>
      </c>
      <c r="AA67" s="75">
        <f>$H33*G$57/1000000</f>
        <v>2.6326678263434129</v>
      </c>
      <c r="AB67" s="70">
        <f>$I33*D$58/1000000</f>
        <v>0.97141439777914218</v>
      </c>
      <c r="AC67" s="66">
        <f>$I33*E$58/1000000</f>
        <v>0.17416835422359309</v>
      </c>
      <c r="AD67" s="66">
        <f>$I33*F$58/1000000</f>
        <v>0.45871663003418123</v>
      </c>
      <c r="AE67" s="75">
        <f>$I33*G$58/1000000</f>
        <v>0.20087866980509922</v>
      </c>
    </row>
    <row r="68" spans="2:31" x14ac:dyDescent="0.25">
      <c r="B68" s="90" t="s">
        <v>17</v>
      </c>
      <c r="C68" s="81">
        <f t="shared" si="14"/>
        <v>4.5260845189805039</v>
      </c>
      <c r="D68" s="70">
        <f t="shared" si="15"/>
        <v>4.0734760670824537</v>
      </c>
      <c r="E68" s="67">
        <f t="shared" si="15"/>
        <v>0.12939740931923729</v>
      </c>
      <c r="F68" s="67">
        <f t="shared" si="15"/>
        <v>0.29527863201244137</v>
      </c>
      <c r="G68" s="71">
        <f t="shared" si="15"/>
        <v>2.7932410566371881E-2</v>
      </c>
      <c r="H68" s="70">
        <f>$D34*D$53/1000000</f>
        <v>0</v>
      </c>
      <c r="I68" s="66">
        <f>$D34*E$53/1000000</f>
        <v>0</v>
      </c>
      <c r="J68" s="66">
        <f>$D34*F$53/1000000</f>
        <v>0</v>
      </c>
      <c r="K68" s="75">
        <f>$D34*G$53/1000000</f>
        <v>0</v>
      </c>
      <c r="L68" s="70">
        <f>$E34*D$54/1000000</f>
        <v>4.0734760670824537</v>
      </c>
      <c r="M68" s="66">
        <f>$E34*E$54/1000000</f>
        <v>0</v>
      </c>
      <c r="N68" s="66">
        <f>$E34*F$54/1000000</f>
        <v>0</v>
      </c>
      <c r="O68" s="75">
        <f>$E34*G$54/1000000</f>
        <v>0</v>
      </c>
      <c r="P68" s="70">
        <f>$F34*D$55/1000000</f>
        <v>0</v>
      </c>
      <c r="Q68" s="66">
        <f>$F34*E$55/1000000</f>
        <v>0.12939740931923729</v>
      </c>
      <c r="R68" s="66">
        <f>$F34*F$55/1000000</f>
        <v>0</v>
      </c>
      <c r="S68" s="75">
        <f>$F34*G$55/1000000</f>
        <v>4.612133996545141E-4</v>
      </c>
      <c r="T68" s="70">
        <f>$G34*D$56/1000000</f>
        <v>0</v>
      </c>
      <c r="U68" s="66">
        <f>$G34*E$56/1000000</f>
        <v>0</v>
      </c>
      <c r="V68" s="66">
        <f>$G34*F$56/1000000</f>
        <v>0.29527863201244137</v>
      </c>
      <c r="W68" s="75">
        <f>$G34*G$56/1000000</f>
        <v>2.7471197166717368E-2</v>
      </c>
      <c r="X68" s="70">
        <f>$H34*D$57/1000000</f>
        <v>0</v>
      </c>
      <c r="Y68" s="66">
        <f>$H34*E$57/1000000</f>
        <v>0</v>
      </c>
      <c r="Z68" s="66">
        <f>$H34*F$57/1000000</f>
        <v>0</v>
      </c>
      <c r="AA68" s="75">
        <f>$H34*G$57/1000000</f>
        <v>0</v>
      </c>
      <c r="AB68" s="70">
        <f>$I34*D$58/1000000</f>
        <v>0</v>
      </c>
      <c r="AC68" s="66">
        <f>$I34*E$58/1000000</f>
        <v>0</v>
      </c>
      <c r="AD68" s="66">
        <f>$I34*F$58/1000000</f>
        <v>0</v>
      </c>
      <c r="AE68" s="75">
        <f>$I34*G$58/1000000</f>
        <v>0</v>
      </c>
    </row>
    <row r="69" spans="2:31" x14ac:dyDescent="0.25">
      <c r="B69" s="89" t="s">
        <v>18</v>
      </c>
      <c r="C69" s="81">
        <f t="shared" si="14"/>
        <v>17.31407035175879</v>
      </c>
      <c r="D69" s="70">
        <f t="shared" si="15"/>
        <v>9.0104446666945606</v>
      </c>
      <c r="E69" s="67">
        <f t="shared" si="15"/>
        <v>1.9124797044598911</v>
      </c>
      <c r="F69" s="67">
        <f t="shared" si="15"/>
        <v>4.7679082862195807</v>
      </c>
      <c r="G69" s="71">
        <f t="shared" si="15"/>
        <v>1.6232376943847591</v>
      </c>
      <c r="H69" s="70">
        <f>$D35*D$53/1000000</f>
        <v>0</v>
      </c>
      <c r="I69" s="66">
        <f>$D35*E$53/1000000</f>
        <v>0</v>
      </c>
      <c r="J69" s="66">
        <f>$D35*F$53/1000000</f>
        <v>0</v>
      </c>
      <c r="K69" s="75">
        <f>$D35*G$53/1000000</f>
        <v>0</v>
      </c>
      <c r="L69" s="70">
        <f>$E35*D$54/1000000</f>
        <v>2.5533159019027747</v>
      </c>
      <c r="M69" s="66">
        <f>$E35*E$54/1000000</f>
        <v>0</v>
      </c>
      <c r="N69" s="66">
        <f>$E35*F$54/1000000</f>
        <v>0</v>
      </c>
      <c r="O69" s="75">
        <f>$E35*G$54/1000000</f>
        <v>0</v>
      </c>
      <c r="P69" s="70">
        <f>$F35*D$55/1000000</f>
        <v>0</v>
      </c>
      <c r="Q69" s="66">
        <f>$F35*E$55/1000000</f>
        <v>0.76489820952246768</v>
      </c>
      <c r="R69" s="66">
        <f>$F35*F$55/1000000</f>
        <v>0</v>
      </c>
      <c r="S69" s="75">
        <f>$F35*G$55/1000000</f>
        <v>2.7263397734119924E-3</v>
      </c>
      <c r="T69" s="70">
        <f>$G35*D$56/1000000</f>
        <v>0</v>
      </c>
      <c r="U69" s="66">
        <f>$G35*E$56/1000000</f>
        <v>0</v>
      </c>
      <c r="V69" s="66">
        <f>$G35*F$56/1000000</f>
        <v>1.7454607331383574</v>
      </c>
      <c r="W69" s="75">
        <f>$G35*G$56/1000000</f>
        <v>0.1623886416027101</v>
      </c>
      <c r="X69" s="70">
        <f>$H35*D$57/1000000</f>
        <v>5.6556216600849182E-2</v>
      </c>
      <c r="Y69" s="66">
        <f>$H35*E$57/1000000</f>
        <v>0</v>
      </c>
      <c r="Z69" s="66">
        <f>$H35*F$57/1000000</f>
        <v>0</v>
      </c>
      <c r="AA69" s="75">
        <f>$H35*G$57/1000000</f>
        <v>0.13454906368750411</v>
      </c>
      <c r="AB69" s="70">
        <f>$I35*D$58/1000000</f>
        <v>6.4005725481909366</v>
      </c>
      <c r="AC69" s="66">
        <f>$I35*E$58/1000000</f>
        <v>1.1475814949374235</v>
      </c>
      <c r="AD69" s="66">
        <f>$I35*F$58/1000000</f>
        <v>3.0224475530812231</v>
      </c>
      <c r="AE69" s="75">
        <f>$I35*G$58/1000000</f>
        <v>1.3235736493211328</v>
      </c>
    </row>
    <row r="70" spans="2:31" x14ac:dyDescent="0.25">
      <c r="B70" s="89" t="s">
        <v>19</v>
      </c>
      <c r="C70" s="81">
        <f t="shared" si="14"/>
        <v>0</v>
      </c>
      <c r="D70" s="70">
        <f t="shared" si="15"/>
        <v>0</v>
      </c>
      <c r="E70" s="67">
        <f t="shared" si="15"/>
        <v>0</v>
      </c>
      <c r="F70" s="67">
        <f t="shared" si="15"/>
        <v>0</v>
      </c>
      <c r="G70" s="71">
        <f t="shared" si="15"/>
        <v>0</v>
      </c>
      <c r="H70" s="70">
        <f>$D36*D$53/1000000</f>
        <v>0</v>
      </c>
      <c r="I70" s="66">
        <f>$D36*E$53/1000000</f>
        <v>0</v>
      </c>
      <c r="J70" s="66">
        <f>$D36*F$53/1000000</f>
        <v>0</v>
      </c>
      <c r="K70" s="75">
        <f>$D36*G$53/1000000</f>
        <v>0</v>
      </c>
      <c r="L70" s="70">
        <f>$E36*D$54/1000000</f>
        <v>0</v>
      </c>
      <c r="M70" s="66">
        <f>$E36*E$54/1000000</f>
        <v>0</v>
      </c>
      <c r="N70" s="66">
        <f>$E36*F$54/1000000</f>
        <v>0</v>
      </c>
      <c r="O70" s="75">
        <f>$E36*G$54/1000000</f>
        <v>0</v>
      </c>
      <c r="P70" s="70">
        <f>$F36*D$55/1000000</f>
        <v>0</v>
      </c>
      <c r="Q70" s="66">
        <f>$F36*E$55/1000000</f>
        <v>0</v>
      </c>
      <c r="R70" s="66">
        <f>$F36*F$55/1000000</f>
        <v>0</v>
      </c>
      <c r="S70" s="75">
        <f>$F36*G$55/1000000</f>
        <v>0</v>
      </c>
      <c r="T70" s="70">
        <f>$G36*D$56/1000000</f>
        <v>0</v>
      </c>
      <c r="U70" s="66">
        <f>$G36*E$56/1000000</f>
        <v>0</v>
      </c>
      <c r="V70" s="66">
        <f>$G36*F$56/1000000</f>
        <v>0</v>
      </c>
      <c r="W70" s="75">
        <f>$G36*G$56/1000000</f>
        <v>0</v>
      </c>
      <c r="X70" s="70">
        <f>$H36*D$57/1000000</f>
        <v>0</v>
      </c>
      <c r="Y70" s="66">
        <f>$H36*E$57/1000000</f>
        <v>0</v>
      </c>
      <c r="Z70" s="66">
        <f>$H36*F$57/1000000</f>
        <v>0</v>
      </c>
      <c r="AA70" s="75">
        <f>$H36*G$57/1000000</f>
        <v>0</v>
      </c>
      <c r="AB70" s="70">
        <f>$I36*D$58/1000000</f>
        <v>0</v>
      </c>
      <c r="AC70" s="66">
        <f>$I36*E$58/1000000</f>
        <v>0</v>
      </c>
      <c r="AD70" s="66">
        <f>$I36*F$58/1000000</f>
        <v>0</v>
      </c>
      <c r="AE70" s="75">
        <f>$I36*G$58/1000000</f>
        <v>0</v>
      </c>
    </row>
    <row r="71" spans="2:31" x14ac:dyDescent="0.25">
      <c r="B71" s="91" t="s">
        <v>20</v>
      </c>
      <c r="C71" s="81">
        <f t="shared" si="14"/>
        <v>25.360020691693759</v>
      </c>
      <c r="D71" s="70">
        <f t="shared" si="15"/>
        <v>9.6586966665786491</v>
      </c>
      <c r="E71" s="67">
        <f t="shared" si="15"/>
        <v>0.85795704702162268</v>
      </c>
      <c r="F71" s="67">
        <f t="shared" si="15"/>
        <v>2.2596479542925154</v>
      </c>
      <c r="G71" s="71">
        <f t="shared" si="15"/>
        <v>12.58371902380097</v>
      </c>
      <c r="H71" s="70">
        <f>$D37*D$53/1000000</f>
        <v>0</v>
      </c>
      <c r="I71" s="66">
        <f>$D37*E$53/1000000</f>
        <v>0</v>
      </c>
      <c r="J71" s="66">
        <f>$D37*F$53/1000000</f>
        <v>0</v>
      </c>
      <c r="K71" s="75">
        <f>$D37*G$53/1000000</f>
        <v>0</v>
      </c>
      <c r="L71" s="70">
        <f>$E37*D$54/1000000</f>
        <v>0</v>
      </c>
      <c r="M71" s="66">
        <f>$E37*E$54/1000000</f>
        <v>0</v>
      </c>
      <c r="N71" s="66">
        <f>$E37*F$54/1000000</f>
        <v>0</v>
      </c>
      <c r="O71" s="75">
        <f>$E37*G$54/1000000</f>
        <v>0</v>
      </c>
      <c r="P71" s="70">
        <f>$F37*D$55/1000000</f>
        <v>0</v>
      </c>
      <c r="Q71" s="66">
        <f>$F37*E$55/1000000</f>
        <v>0</v>
      </c>
      <c r="R71" s="66">
        <f>$F37*F$55/1000000</f>
        <v>0</v>
      </c>
      <c r="S71" s="75">
        <f>$F37*G$55/1000000</f>
        <v>0</v>
      </c>
      <c r="T71" s="70">
        <f>$G37*D$56/1000000</f>
        <v>0</v>
      </c>
      <c r="U71" s="66">
        <f>$G37*E$56/1000000</f>
        <v>0</v>
      </c>
      <c r="V71" s="66">
        <f>$G37*F$56/1000000</f>
        <v>0</v>
      </c>
      <c r="W71" s="75">
        <f>$G37*G$56/1000000</f>
        <v>0</v>
      </c>
      <c r="X71" s="70">
        <f>$H37*D$57/1000000</f>
        <v>4.8734885162912489</v>
      </c>
      <c r="Y71" s="66">
        <f>$H37*E$57/1000000</f>
        <v>0</v>
      </c>
      <c r="Z71" s="66">
        <f>$H37*F$57/1000000</f>
        <v>0</v>
      </c>
      <c r="AA71" s="75">
        <f>$H37*G$57/1000000</f>
        <v>11.594186389563859</v>
      </c>
      <c r="AB71" s="70">
        <f>$I37*D$58/1000000</f>
        <v>4.7852081502874011</v>
      </c>
      <c r="AC71" s="66">
        <f>$I37*E$58/1000000</f>
        <v>0.85795704702162268</v>
      </c>
      <c r="AD71" s="66">
        <f>$I37*F$58/1000000</f>
        <v>2.2596479542925154</v>
      </c>
      <c r="AE71" s="75">
        <f>$I37*G$58/1000000</f>
        <v>0.98953263423711224</v>
      </c>
    </row>
    <row r="72" spans="2:31" x14ac:dyDescent="0.25">
      <c r="B72" s="91" t="s">
        <v>21</v>
      </c>
      <c r="C72" s="81">
        <f t="shared" si="14"/>
        <v>7.5102424513693791</v>
      </c>
      <c r="D72" s="70">
        <f t="shared" si="15"/>
        <v>4.0380554864271483</v>
      </c>
      <c r="E72" s="67">
        <f t="shared" si="15"/>
        <v>0.75683325318405259</v>
      </c>
      <c r="F72" s="67">
        <f t="shared" si="15"/>
        <v>1.8800082587725184</v>
      </c>
      <c r="G72" s="71">
        <f t="shared" si="15"/>
        <v>0.8353454529856601</v>
      </c>
      <c r="H72" s="70">
        <f>$D38*D$53/1000000</f>
        <v>0</v>
      </c>
      <c r="I72" s="66">
        <f>$D38*E$53/1000000</f>
        <v>0</v>
      </c>
      <c r="J72" s="66">
        <f>$D38*F$53/1000000</f>
        <v>0</v>
      </c>
      <c r="K72" s="75">
        <f>$D38*G$53/1000000</f>
        <v>0</v>
      </c>
      <c r="L72" s="70">
        <f>$E38*D$54/1000000</f>
        <v>1.5020484902738762</v>
      </c>
      <c r="M72" s="66">
        <f>$E38*E$54/1000000</f>
        <v>0</v>
      </c>
      <c r="N72" s="66">
        <f>$E38*F$54/1000000</f>
        <v>0</v>
      </c>
      <c r="O72" s="75">
        <f>$E38*G$54/1000000</f>
        <v>0</v>
      </c>
      <c r="P72" s="70">
        <f>$F38*D$55/1000000</f>
        <v>0</v>
      </c>
      <c r="Q72" s="66">
        <f>$F38*E$55/1000000</f>
        <v>0.32206841669368136</v>
      </c>
      <c r="R72" s="66">
        <f>$F38*F$55/1000000</f>
        <v>0</v>
      </c>
      <c r="S72" s="75">
        <f>$F38*G$55/1000000</f>
        <v>1.1479539672866999E-3</v>
      </c>
      <c r="T72" s="70">
        <f>$G38*D$56/1000000</f>
        <v>0</v>
      </c>
      <c r="U72" s="66">
        <f>$G38*E$56/1000000</f>
        <v>0</v>
      </c>
      <c r="V72" s="66">
        <f>$G38*F$56/1000000</f>
        <v>0.73494455566031824</v>
      </c>
      <c r="W72" s="75">
        <f>$G38*G$56/1000000</f>
        <v>6.8375441384120883E-2</v>
      </c>
      <c r="X72" s="70">
        <f>$H38*D$57/1000000</f>
        <v>0.11113007923267341</v>
      </c>
      <c r="Y72" s="66">
        <f>$H38*E$57/1000000</f>
        <v>0</v>
      </c>
      <c r="Z72" s="66">
        <f>$H38*F$57/1000000</f>
        <v>0</v>
      </c>
      <c r="AA72" s="75">
        <f>$H38*G$57/1000000</f>
        <v>0.26438204333579557</v>
      </c>
      <c r="AB72" s="70">
        <f>$I38*D$58/1000000</f>
        <v>2.4248769169205988</v>
      </c>
      <c r="AC72" s="66">
        <f>$I38*E$58/1000000</f>
        <v>0.43476483649037123</v>
      </c>
      <c r="AD72" s="66">
        <f>$I38*F$58/1000000</f>
        <v>1.1450637031122002</v>
      </c>
      <c r="AE72" s="75">
        <f>$I38*G$58/1000000</f>
        <v>0.50144001429845697</v>
      </c>
    </row>
    <row r="73" spans="2:31" x14ac:dyDescent="0.25">
      <c r="B73" s="91" t="s">
        <v>22</v>
      </c>
      <c r="C73" s="81">
        <f t="shared" si="14"/>
        <v>82.700147797812591</v>
      </c>
      <c r="D73" s="70">
        <f t="shared" si="15"/>
        <v>40.86372081297305</v>
      </c>
      <c r="E73" s="67">
        <f t="shared" si="15"/>
        <v>9.7163442632803232</v>
      </c>
      <c r="F73" s="67">
        <f t="shared" si="15"/>
        <v>22.465037808266452</v>
      </c>
      <c r="G73" s="71">
        <f t="shared" si="15"/>
        <v>9.6550449132927696</v>
      </c>
      <c r="H73" s="70">
        <f>$D39*D$53/1000000</f>
        <v>0.83289213197648992</v>
      </c>
      <c r="I73" s="66">
        <f>$D39*E$53/1000000</f>
        <v>0</v>
      </c>
      <c r="J73" s="66">
        <f>$D39*F$53/1000000</f>
        <v>0</v>
      </c>
      <c r="K73" s="75">
        <f>$D39*G$53/1000000</f>
        <v>0</v>
      </c>
      <c r="L73" s="70">
        <f>$E39*D$54/1000000</f>
        <v>32.539868496592369</v>
      </c>
      <c r="M73" s="66">
        <f>$E39*E$54/1000000</f>
        <v>0</v>
      </c>
      <c r="N73" s="66">
        <f>$E39*F$54/1000000</f>
        <v>0</v>
      </c>
      <c r="O73" s="75">
        <f>$E39*G$54/1000000</f>
        <v>0</v>
      </c>
      <c r="P73" s="70">
        <f>$F39*D$55/1000000</f>
        <v>0</v>
      </c>
      <c r="Q73" s="66">
        <f>$F39*E$55/1000000</f>
        <v>8.8840308407469575</v>
      </c>
      <c r="R73" s="66">
        <f>$F39*F$55/1000000</f>
        <v>0</v>
      </c>
      <c r="S73" s="75">
        <f>$F39*G$55/1000000</f>
        <v>3.1665503105921124E-2</v>
      </c>
      <c r="T73" s="70">
        <f>$G39*D$56/1000000</f>
        <v>0</v>
      </c>
      <c r="U73" s="66">
        <f>$G39*E$56/1000000</f>
        <v>0</v>
      </c>
      <c r="V73" s="66">
        <f>$G39*F$56/1000000</f>
        <v>20.272928857023906</v>
      </c>
      <c r="W73" s="75">
        <f>$G39*G$56/1000000</f>
        <v>1.8860884784736891</v>
      </c>
      <c r="X73" s="70">
        <f>$H39*D$57/1000000</f>
        <v>2.8487779365557269</v>
      </c>
      <c r="Y73" s="66">
        <f>$H39*E$57/1000000</f>
        <v>0</v>
      </c>
      <c r="Z73" s="66">
        <f>$H39*F$57/1000000</f>
        <v>0</v>
      </c>
      <c r="AA73" s="75">
        <f>$H39*G$57/1000000</f>
        <v>6.7773346071285445</v>
      </c>
      <c r="AB73" s="70">
        <f>$I39*D$58/1000000</f>
        <v>4.6421822478484573</v>
      </c>
      <c r="AC73" s="66">
        <f>$I39*E$58/1000000</f>
        <v>0.83231342253336527</v>
      </c>
      <c r="AD73" s="66">
        <f>$I39*F$58/1000000</f>
        <v>2.1921089512425458</v>
      </c>
      <c r="AE73" s="75">
        <f>$I39*G$58/1000000</f>
        <v>0.95995632458461611</v>
      </c>
    </row>
    <row r="74" spans="2:31" x14ac:dyDescent="0.25">
      <c r="B74" s="91" t="s">
        <v>23</v>
      </c>
      <c r="C74" s="81">
        <f t="shared" si="14"/>
        <v>15.609133841861482</v>
      </c>
      <c r="D74" s="70">
        <f t="shared" si="15"/>
        <v>5.4807156436555804</v>
      </c>
      <c r="E74" s="67">
        <f t="shared" si="15"/>
        <v>2.6223526219400313</v>
      </c>
      <c r="F74" s="67">
        <f t="shared" si="15"/>
        <v>6.0648219576041669</v>
      </c>
      <c r="G74" s="71">
        <f t="shared" si="15"/>
        <v>1.4412436186617026</v>
      </c>
      <c r="H74" s="70">
        <f>$D40*D$53/1000000</f>
        <v>2.8849164439236782E-2</v>
      </c>
      <c r="I74" s="66">
        <f>$D40*E$53/1000000</f>
        <v>0</v>
      </c>
      <c r="J74" s="66">
        <f>$D40*F$53/1000000</f>
        <v>0</v>
      </c>
      <c r="K74" s="75">
        <f>$D40*G$53/1000000</f>
        <v>0</v>
      </c>
      <c r="L74" s="70">
        <f>$E40*D$54/1000000</f>
        <v>3.8943929990508974</v>
      </c>
      <c r="M74" s="66">
        <f>$E40*E$54/1000000</f>
        <v>0</v>
      </c>
      <c r="N74" s="66">
        <f>$E40*F$54/1000000</f>
        <v>0</v>
      </c>
      <c r="O74" s="75">
        <f>$E40*G$54/1000000</f>
        <v>0</v>
      </c>
      <c r="P74" s="70">
        <f>$F40*D$55/1000000</f>
        <v>0</v>
      </c>
      <c r="Q74" s="66">
        <f>$F40*E$55/1000000</f>
        <v>2.3928486994947411</v>
      </c>
      <c r="R74" s="66">
        <f>$F40*F$55/1000000</f>
        <v>0</v>
      </c>
      <c r="S74" s="75">
        <f>$F40*G$55/1000000</f>
        <v>8.5288715543764756E-3</v>
      </c>
      <c r="T74" s="70">
        <f>$G40*D$56/1000000</f>
        <v>0</v>
      </c>
      <c r="U74" s="66">
        <f>$G40*E$56/1000000</f>
        <v>0</v>
      </c>
      <c r="V74" s="66">
        <f>$G40*F$56/1000000</f>
        <v>5.4603650437575952</v>
      </c>
      <c r="W74" s="75">
        <f>$G40*G$56/1000000</f>
        <v>0.50800413052914684</v>
      </c>
      <c r="X74" s="70">
        <f>$H40*D$57/1000000</f>
        <v>0.27742800000931395</v>
      </c>
      <c r="Y74" s="66">
        <f>$H40*E$57/1000000</f>
        <v>0</v>
      </c>
      <c r="Z74" s="66">
        <f>$H40*F$57/1000000</f>
        <v>0</v>
      </c>
      <c r="AA74" s="75">
        <f>$H40*G$57/1000000</f>
        <v>0.66001016131248069</v>
      </c>
      <c r="AB74" s="70">
        <f>$I40*D$58/1000000</f>
        <v>1.2800454801561323</v>
      </c>
      <c r="AC74" s="66">
        <f>$I40*E$58/1000000</f>
        <v>0.22950392244529022</v>
      </c>
      <c r="AD74" s="66">
        <f>$I40*F$58/1000000</f>
        <v>0.60445691384657185</v>
      </c>
      <c r="AE74" s="75">
        <f>$I40*G$58/1000000</f>
        <v>0.26470045526569863</v>
      </c>
    </row>
    <row r="75" spans="2:31" x14ac:dyDescent="0.25">
      <c r="B75" s="91" t="s">
        <v>24</v>
      </c>
      <c r="C75" s="81">
        <f t="shared" si="14"/>
        <v>10.082899793083065</v>
      </c>
      <c r="D75" s="70">
        <f t="shared" si="15"/>
        <v>9.1443257269494929</v>
      </c>
      <c r="E75" s="67">
        <f t="shared" si="15"/>
        <v>0</v>
      </c>
      <c r="F75" s="67">
        <f t="shared" si="15"/>
        <v>0</v>
      </c>
      <c r="G75" s="71">
        <f t="shared" si="15"/>
        <v>0.93857406613357153</v>
      </c>
      <c r="H75" s="70">
        <f>$D41*D$53/1000000</f>
        <v>8.7498064584730084</v>
      </c>
      <c r="I75" s="66">
        <f>$D41*E$53/1000000</f>
        <v>0</v>
      </c>
      <c r="J75" s="66">
        <f>$D41*F$53/1000000</f>
        <v>0</v>
      </c>
      <c r="K75" s="75">
        <f>$D41*G$53/1000000</f>
        <v>0</v>
      </c>
      <c r="L75" s="70">
        <f>$E41*D$54/1000000</f>
        <v>0</v>
      </c>
      <c r="M75" s="66">
        <f>$E41*E$54/1000000</f>
        <v>0</v>
      </c>
      <c r="N75" s="66">
        <f>$E41*F$54/1000000</f>
        <v>0</v>
      </c>
      <c r="O75" s="75">
        <f>$E41*G$54/1000000</f>
        <v>0</v>
      </c>
      <c r="P75" s="70">
        <f>$F41*D$55/1000000</f>
        <v>0</v>
      </c>
      <c r="Q75" s="66">
        <f>$F41*E$55/1000000</f>
        <v>0</v>
      </c>
      <c r="R75" s="66">
        <f>$F41*F$55/1000000</f>
        <v>0</v>
      </c>
      <c r="S75" s="75">
        <f>$F41*G$55/1000000</f>
        <v>0</v>
      </c>
      <c r="T75" s="70">
        <f>$G41*D$56/1000000</f>
        <v>0</v>
      </c>
      <c r="U75" s="66">
        <f>$G41*E$56/1000000</f>
        <v>0</v>
      </c>
      <c r="V75" s="66">
        <f>$G41*F$56/1000000</f>
        <v>0</v>
      </c>
      <c r="W75" s="75">
        <f>$G41*G$56/1000000</f>
        <v>0</v>
      </c>
      <c r="X75" s="70">
        <f>$H41*D$57/1000000</f>
        <v>0.39451926847648427</v>
      </c>
      <c r="Y75" s="66">
        <f>$H41*E$57/1000000</f>
        <v>0</v>
      </c>
      <c r="Z75" s="66">
        <f>$H41*F$57/1000000</f>
        <v>0</v>
      </c>
      <c r="AA75" s="75">
        <f>$H41*G$57/1000000</f>
        <v>0.93857406613357153</v>
      </c>
      <c r="AB75" s="70">
        <f>$I41*D$58/1000000</f>
        <v>0</v>
      </c>
      <c r="AC75" s="66">
        <f>$I41*E$58/1000000</f>
        <v>0</v>
      </c>
      <c r="AD75" s="66">
        <f>$I41*F$58/1000000</f>
        <v>0</v>
      </c>
      <c r="AE75" s="75">
        <f>$I41*G$58/1000000</f>
        <v>0</v>
      </c>
    </row>
    <row r="76" spans="2:31" x14ac:dyDescent="0.25">
      <c r="B76" s="91" t="s">
        <v>25</v>
      </c>
      <c r="C76" s="81">
        <f t="shared" si="14"/>
        <v>38.396497191841561</v>
      </c>
      <c r="D76" s="70">
        <f t="shared" si="15"/>
        <v>17.496402870305939</v>
      </c>
      <c r="E76" s="67">
        <f t="shared" si="15"/>
        <v>4.9717607904490828</v>
      </c>
      <c r="F76" s="67">
        <f t="shared" si="15"/>
        <v>11.641768914782981</v>
      </c>
      <c r="G76" s="71">
        <f t="shared" si="15"/>
        <v>4.2865646163035587</v>
      </c>
      <c r="H76" s="70">
        <f>$D42*D$53/1000000</f>
        <v>0.10592472308337421</v>
      </c>
      <c r="I76" s="66">
        <f>$D42*E$53/1000000</f>
        <v>0</v>
      </c>
      <c r="J76" s="66">
        <f>$D42*F$53/1000000</f>
        <v>0</v>
      </c>
      <c r="K76" s="75">
        <f>$D42*G$53/1000000</f>
        <v>0</v>
      </c>
      <c r="L76" s="70">
        <f>$E42*D$54/1000000</f>
        <v>11.671943475492276</v>
      </c>
      <c r="M76" s="66">
        <f>$E42*E$54/1000000</f>
        <v>0</v>
      </c>
      <c r="N76" s="66">
        <f>$E42*F$54/1000000</f>
        <v>0</v>
      </c>
      <c r="O76" s="75">
        <f>$E42*G$54/1000000</f>
        <v>0</v>
      </c>
      <c r="P76" s="70">
        <f>$F42*D$55/1000000</f>
        <v>0</v>
      </c>
      <c r="Q76" s="66">
        <f>$F42*E$55/1000000</f>
        <v>4.1290972366131129</v>
      </c>
      <c r="R76" s="66">
        <f>$F42*F$55/1000000</f>
        <v>0</v>
      </c>
      <c r="S76" s="75">
        <f>$F42*G$55/1000000</f>
        <v>1.4717411917452281E-2</v>
      </c>
      <c r="T76" s="70">
        <f>$G42*D$56/1000000</f>
        <v>0</v>
      </c>
      <c r="U76" s="66">
        <f>$G42*E$56/1000000</f>
        <v>0</v>
      </c>
      <c r="V76" s="66">
        <f>$G42*F$56/1000000</f>
        <v>9.4224002620136744</v>
      </c>
      <c r="W76" s="75">
        <f>$G42*G$56/1000000</f>
        <v>0.87661140129706638</v>
      </c>
      <c r="X76" s="70">
        <f>$H42*D$57/1000000</f>
        <v>1.018625136906681</v>
      </c>
      <c r="Y76" s="66">
        <f>$H42*E$57/1000000</f>
        <v>0</v>
      </c>
      <c r="Z76" s="66">
        <f>$H42*F$57/1000000</f>
        <v>0</v>
      </c>
      <c r="AA76" s="75">
        <f>$H42*G$57/1000000</f>
        <v>2.4233420595763779</v>
      </c>
      <c r="AB76" s="70">
        <f>$I42*D$58/1000000</f>
        <v>4.6999095348236075</v>
      </c>
      <c r="AC76" s="66">
        <f>$I42*E$58/1000000</f>
        <v>0.84266355383597025</v>
      </c>
      <c r="AD76" s="66">
        <f>$I42*F$58/1000000</f>
        <v>2.2193686527693064</v>
      </c>
      <c r="AE76" s="75">
        <f>$I42*G$58/1000000</f>
        <v>0.97189374351266244</v>
      </c>
    </row>
    <row r="77" spans="2:31" ht="16.5" thickBot="1" x14ac:dyDescent="0.3">
      <c r="B77" s="92" t="s">
        <v>26</v>
      </c>
      <c r="C77" s="82">
        <f>SUM(C66:C76)</f>
        <v>218.97206621342002</v>
      </c>
      <c r="D77" s="72">
        <f t="shared" ref="D77:AE77" si="16">SUM(D66:D76)</f>
        <v>107.63549618771899</v>
      </c>
      <c r="E77" s="73">
        <f t="shared" si="16"/>
        <v>22.653104262452786</v>
      </c>
      <c r="F77" s="73">
        <f t="shared" si="16"/>
        <v>53.514686119852698</v>
      </c>
      <c r="G77" s="74">
        <f t="shared" si="16"/>
        <v>35.168779643395567</v>
      </c>
      <c r="H77" s="72">
        <f t="shared" si="16"/>
        <v>9.7393658357743291</v>
      </c>
      <c r="I77" s="73">
        <f t="shared" si="16"/>
        <v>0</v>
      </c>
      <c r="J77" s="73">
        <f t="shared" si="16"/>
        <v>0</v>
      </c>
      <c r="K77" s="74">
        <f t="shared" si="16"/>
        <v>0</v>
      </c>
      <c r="L77" s="72">
        <f t="shared" si="16"/>
        <v>58.332724849069244</v>
      </c>
      <c r="M77" s="73">
        <f t="shared" si="16"/>
        <v>0</v>
      </c>
      <c r="N77" s="73">
        <f t="shared" si="16"/>
        <v>0</v>
      </c>
      <c r="O77" s="74">
        <f t="shared" si="16"/>
        <v>0</v>
      </c>
      <c r="P77" s="72">
        <f t="shared" si="16"/>
        <v>0</v>
      </c>
      <c r="Q77" s="73">
        <f t="shared" si="16"/>
        <v>17.475775219107259</v>
      </c>
      <c r="R77" s="73">
        <f t="shared" si="16"/>
        <v>0</v>
      </c>
      <c r="S77" s="74">
        <f t="shared" si="16"/>
        <v>6.2289204573775771E-2</v>
      </c>
      <c r="T77" s="72">
        <f t="shared" si="16"/>
        <v>0</v>
      </c>
      <c r="U77" s="73">
        <f t="shared" si="16"/>
        <v>0</v>
      </c>
      <c r="V77" s="73">
        <f t="shared" si="16"/>
        <v>39.878874138230159</v>
      </c>
      <c r="W77" s="74">
        <f t="shared" si="16"/>
        <v>3.7101242537315318</v>
      </c>
      <c r="X77" s="72">
        <f t="shared" si="16"/>
        <v>10.687138070908853</v>
      </c>
      <c r="Y77" s="73">
        <f t="shared" si="16"/>
        <v>0</v>
      </c>
      <c r="Z77" s="73">
        <f t="shared" si="16"/>
        <v>0</v>
      </c>
      <c r="AA77" s="74">
        <f t="shared" si="16"/>
        <v>25.425046217081544</v>
      </c>
      <c r="AB77" s="72">
        <f t="shared" si="16"/>
        <v>28.876267431966557</v>
      </c>
      <c r="AC77" s="73">
        <f t="shared" si="16"/>
        <v>5.1773290433455257</v>
      </c>
      <c r="AD77" s="73">
        <f t="shared" si="16"/>
        <v>13.635811981622551</v>
      </c>
      <c r="AE77" s="74">
        <f t="shared" si="16"/>
        <v>5.9713199680087135</v>
      </c>
    </row>
    <row r="78" spans="2:31" x14ac:dyDescent="0.25">
      <c r="B78" s="58"/>
      <c r="C78" s="45"/>
      <c r="D78" s="45"/>
      <c r="E78" s="45"/>
      <c r="F78" s="45"/>
      <c r="G78" s="45"/>
    </row>
    <row r="79" spans="2:31" x14ac:dyDescent="0.25">
      <c r="B79" s="58"/>
      <c r="C79" s="45"/>
      <c r="D79" s="45"/>
      <c r="E79" s="45"/>
      <c r="F79" s="45"/>
      <c r="G79" s="45"/>
    </row>
    <row r="80" spans="2:31" x14ac:dyDescent="0.25">
      <c r="B80" s="58"/>
      <c r="C80" s="4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</row>
    <row r="81" spans="2:31" x14ac:dyDescent="0.25">
      <c r="B81" s="59"/>
      <c r="C81" s="4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</row>
    <row r="82" spans="2:31" x14ac:dyDescent="0.25">
      <c r="B82" s="45"/>
      <c r="C82" s="45"/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</row>
    <row r="83" spans="2:31" x14ac:dyDescent="0.25"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</row>
    <row r="84" spans="2:31" x14ac:dyDescent="0.25">
      <c r="D84" s="65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</row>
    <row r="85" spans="2:31" x14ac:dyDescent="0.25">
      <c r="D85" s="65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</row>
    <row r="86" spans="2:31" x14ac:dyDescent="0.25">
      <c r="D86" s="65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</row>
    <row r="87" spans="2:31" x14ac:dyDescent="0.25">
      <c r="D87" s="65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</row>
    <row r="88" spans="2:31" x14ac:dyDescent="0.25"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</row>
    <row r="89" spans="2:31" x14ac:dyDescent="0.25"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</row>
    <row r="90" spans="2:31" x14ac:dyDescent="0.25"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</row>
  </sheetData>
  <mergeCells count="12">
    <mergeCell ref="AB64:AE64"/>
    <mergeCell ref="D64:G64"/>
    <mergeCell ref="H64:K64"/>
    <mergeCell ref="L64:O64"/>
    <mergeCell ref="P64:S64"/>
    <mergeCell ref="T64:W64"/>
    <mergeCell ref="X64:AA64"/>
    <mergeCell ref="H48:L48"/>
    <mergeCell ref="H49:L49"/>
    <mergeCell ref="H50:L50"/>
    <mergeCell ref="H51:L51"/>
    <mergeCell ref="H52:L52"/>
  </mergeCells>
  <pageMargins left="0" right="0" top="0.75" bottom="0.75" header="0.3" footer="0.3"/>
  <pageSetup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Q20</vt:lpstr>
    </vt:vector>
  </TitlesOfParts>
  <Company>SaskPower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SaskPower Corporation</dc:creator>
  <cp:lastModifiedBy>SaskPower Corporation</cp:lastModifiedBy>
  <cp:lastPrinted>2017-09-28T22:22:19Z</cp:lastPrinted>
  <dcterms:created xsi:type="dcterms:W3CDTF">2017-09-28T20:28:41Z</dcterms:created>
  <dcterms:modified xsi:type="dcterms:W3CDTF">2017-09-29T18:35:03Z</dcterms:modified>
</cp:coreProperties>
</file>